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320" windowHeight="9720"/>
  </bookViews>
  <sheets>
    <sheet name="Лист1" sheetId="1" r:id="rId1"/>
  </sheets>
  <definedNames>
    <definedName name="_xlnm.Print_Titles" localSheetId="0">Лист1!$10:$10</definedName>
  </definedNames>
  <calcPr calcId="125725"/>
</workbook>
</file>

<file path=xl/calcChain.xml><?xml version="1.0" encoding="utf-8"?>
<calcChain xmlns="http://schemas.openxmlformats.org/spreadsheetml/2006/main">
  <c r="D197" i="1"/>
  <c r="D230"/>
  <c r="D198"/>
  <c r="C187"/>
  <c r="D187"/>
  <c r="D188"/>
  <c r="C191"/>
  <c r="D191"/>
  <c r="D183"/>
  <c r="D178"/>
  <c r="D78"/>
  <c r="C92"/>
  <c r="C78" s="1"/>
  <c r="D52"/>
  <c r="D45"/>
  <c r="D44" s="1"/>
  <c r="D29"/>
  <c r="C29"/>
  <c r="D17"/>
  <c r="C17"/>
  <c r="D237"/>
  <c r="D236" s="1"/>
  <c r="D224"/>
  <c r="D208"/>
  <c r="D186"/>
  <c r="D182"/>
  <c r="D177"/>
  <c r="D171"/>
  <c r="D169"/>
  <c r="D167"/>
  <c r="D165"/>
  <c r="D164" s="1"/>
  <c r="D161"/>
  <c r="D159"/>
  <c r="D157"/>
  <c r="D155"/>
  <c r="D152"/>
  <c r="D148"/>
  <c r="D146"/>
  <c r="D144"/>
  <c r="D142"/>
  <c r="D140"/>
  <c r="D138"/>
  <c r="D136"/>
  <c r="D133"/>
  <c r="C133"/>
  <c r="D131"/>
  <c r="D129"/>
  <c r="D127"/>
  <c r="D125"/>
  <c r="D123"/>
  <c r="D109"/>
  <c r="D76"/>
  <c r="D74"/>
  <c r="D72"/>
  <c r="D66"/>
  <c r="C66"/>
  <c r="D50"/>
  <c r="D47"/>
  <c r="D27"/>
  <c r="C27"/>
  <c r="D35"/>
  <c r="D40"/>
  <c r="D24"/>
  <c r="D20"/>
  <c r="D15"/>
  <c r="D12"/>
  <c r="E13"/>
  <c r="E14"/>
  <c r="E16"/>
  <c r="E18"/>
  <c r="E21"/>
  <c r="E22"/>
  <c r="E23"/>
  <c r="E25"/>
  <c r="E26"/>
  <c r="E28"/>
  <c r="E31"/>
  <c r="E32"/>
  <c r="E33"/>
  <c r="E37"/>
  <c r="E39"/>
  <c r="E41"/>
  <c r="E42"/>
  <c r="E43"/>
  <c r="E46"/>
  <c r="E48"/>
  <c r="E49"/>
  <c r="E51"/>
  <c r="E53"/>
  <c r="E58"/>
  <c r="E59"/>
  <c r="E61"/>
  <c r="E62"/>
  <c r="E63"/>
  <c r="E65"/>
  <c r="E68"/>
  <c r="E73"/>
  <c r="E75"/>
  <c r="E77"/>
  <c r="E79"/>
  <c r="E80"/>
  <c r="E87"/>
  <c r="E88"/>
  <c r="E110"/>
  <c r="E116"/>
  <c r="E124"/>
  <c r="E126"/>
  <c r="E128"/>
  <c r="E130"/>
  <c r="E132"/>
  <c r="E134"/>
  <c r="E135"/>
  <c r="E137"/>
  <c r="E139"/>
  <c r="E141"/>
  <c r="E143"/>
  <c r="E145"/>
  <c r="E147"/>
  <c r="E149"/>
  <c r="E150"/>
  <c r="E151"/>
  <c r="E153"/>
  <c r="E154"/>
  <c r="E156"/>
  <c r="E158"/>
  <c r="E160"/>
  <c r="E162"/>
  <c r="E163"/>
  <c r="E166"/>
  <c r="E168"/>
  <c r="E170"/>
  <c r="E172"/>
  <c r="C38"/>
  <c r="E38" s="1"/>
  <c r="C194"/>
  <c r="C186" s="1"/>
  <c r="C173"/>
  <c r="C171"/>
  <c r="E171" s="1"/>
  <c r="C169"/>
  <c r="C167"/>
  <c r="C164" s="1"/>
  <c r="C165"/>
  <c r="C161"/>
  <c r="C159"/>
  <c r="C157"/>
  <c r="C155"/>
  <c r="C152"/>
  <c r="C148"/>
  <c r="C146"/>
  <c r="C144"/>
  <c r="C142"/>
  <c r="C140"/>
  <c r="C138"/>
  <c r="C136"/>
  <c r="C131"/>
  <c r="C129"/>
  <c r="C127"/>
  <c r="C125"/>
  <c r="C123"/>
  <c r="C114"/>
  <c r="C112"/>
  <c r="C109"/>
  <c r="C104"/>
  <c r="C102"/>
  <c r="C76"/>
  <c r="C74"/>
  <c r="C72"/>
  <c r="C60"/>
  <c r="C52" s="1"/>
  <c r="C50"/>
  <c r="C47"/>
  <c r="C45"/>
  <c r="C44" s="1"/>
  <c r="C40"/>
  <c r="C24"/>
  <c r="C20"/>
  <c r="C15"/>
  <c r="C12"/>
  <c r="E40" l="1"/>
  <c r="E127"/>
  <c r="E109"/>
  <c r="E136"/>
  <c r="E144"/>
  <c r="E155"/>
  <c r="E17"/>
  <c r="E74"/>
  <c r="E133"/>
  <c r="E24"/>
  <c r="E50"/>
  <c r="E142"/>
  <c r="E152"/>
  <c r="E161"/>
  <c r="E169"/>
  <c r="E47"/>
  <c r="E123"/>
  <c r="E129"/>
  <c r="E138"/>
  <c r="E146"/>
  <c r="E157"/>
  <c r="E165"/>
  <c r="E12"/>
  <c r="E44"/>
  <c r="E15"/>
  <c r="E29"/>
  <c r="E76"/>
  <c r="E125"/>
  <c r="E140"/>
  <c r="E148"/>
  <c r="E159"/>
  <c r="E167"/>
  <c r="E52"/>
  <c r="E131"/>
  <c r="D122"/>
  <c r="E78"/>
  <c r="D196"/>
  <c r="D223"/>
  <c r="D222" s="1"/>
  <c r="E186"/>
  <c r="D71"/>
  <c r="E66"/>
  <c r="C122"/>
  <c r="D11"/>
  <c r="E20"/>
  <c r="C71"/>
  <c r="E27"/>
  <c r="C35"/>
  <c r="E35" s="1"/>
  <c r="E194"/>
  <c r="E191"/>
  <c r="E60"/>
  <c r="E187"/>
  <c r="E72"/>
  <c r="E45"/>
  <c r="D195" l="1"/>
  <c r="D70"/>
  <c r="D69" s="1"/>
  <c r="D254" s="1"/>
  <c r="E122"/>
  <c r="E71"/>
  <c r="C70"/>
  <c r="E164"/>
  <c r="C11"/>
  <c r="E11" s="1"/>
  <c r="E70" l="1"/>
  <c r="C69" l="1"/>
  <c r="C254" l="1"/>
  <c r="E254" s="1"/>
  <c r="E69"/>
</calcChain>
</file>

<file path=xl/sharedStrings.xml><?xml version="1.0" encoding="utf-8"?>
<sst xmlns="http://schemas.openxmlformats.org/spreadsheetml/2006/main" count="496" uniqueCount="438">
  <si>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</si>
  <si>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</si>
  <si>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</si>
  <si>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</si>
  <si>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</si>
  <si>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</si>
  <si>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</si>
  <si>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</si>
  <si>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</si>
  <si>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</si>
  <si>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</si>
  <si>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</si>
  <si>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</si>
  <si>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</si>
  <si>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</si>
  <si>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</si>
  <si>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</si>
  <si>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</si>
  <si>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</si>
  <si>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</si>
  <si>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</si>
  <si>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</si>
  <si>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</si>
  <si>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</si>
  <si>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</si>
  <si>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</si>
  <si>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</si>
  <si>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</si>
  <si>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</si>
  <si>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</si>
  <si>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</si>
  <si>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</si>
  <si>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</si>
  <si>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</si>
  <si>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</si>
  <si>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</si>
  <si>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</si>
  <si>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</si>
  <si>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</si>
  <si>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</si>
  <si>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</si>
  <si>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</si>
  <si>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</si>
  <si>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</si>
  <si>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</si>
  <si>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</si>
  <si>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</si>
  <si>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</si>
  <si>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</si>
  <si>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</si>
  <si>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</si>
  <si>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</si>
  <si>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</si>
  <si>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</si>
  <si>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</si>
  <si>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</si>
  <si>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</si>
  <si>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</si>
  <si>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</si>
  <si>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</si>
  <si>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</si>
  <si>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</si>
  <si>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</si>
  <si>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</si>
  <si>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</si>
  <si>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</si>
  <si>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</si>
  <si>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</si>
  <si>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</si>
  <si>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</si>
  <si>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</si>
  <si>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</si>
  <si>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</si>
  <si>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</si>
  <si>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</si>
  <si>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</si>
  <si>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</si>
  <si>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</si>
  <si>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</si>
  <si>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</si>
  <si>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</si>
  <si>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</si>
  <si>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</si>
  <si>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</si>
  <si>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</si>
  <si>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</si>
  <si>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</si>
  <si>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</si>
  <si>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</si>
  <si>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</si>
  <si>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</si>
  <si>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</si>
  <si>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</si>
  <si>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</si>
  <si>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</si>
  <si>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</si>
  <si>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</si>
  <si>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</si>
  <si>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</si>
  <si>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</si>
  <si>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</si>
  <si>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</si>
  <si>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</si>
  <si>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</si>
  <si>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</si>
  <si>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</si>
  <si>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</si>
  <si>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</si>
  <si>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</si>
  <si>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</si>
  <si>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</si>
  <si>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</si>
  <si>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</si>
  <si>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</si>
  <si>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</si>
  <si>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</si>
  <si>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</si>
  <si>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</si>
  <si>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</si>
  <si>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</si>
  <si>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</si>
  <si>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</si>
  <si>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</si>
  <si>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Дотации бюджетам на предоставление дотаций бюджетам закрытых административно-территориальных образований</t>
  </si>
  <si>
    <t>812 2 02 01007 02 0000 151</t>
  </si>
  <si>
    <t>Дотации бюджетам субъектов Российской Федерации на предоставление дотаций бюджетам закрытых административно-территориальных образований</t>
  </si>
  <si>
    <t>000 2 02 02000 00 0000 151</t>
  </si>
  <si>
    <t>Субсидии бюджетам субъектов Российской Федерации и муниципальных образований  (межбюджетные субсидии)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</si>
  <si>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</si>
  <si>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</si>
  <si>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</si>
  <si>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855 2 02 02012 02 0000 151</t>
  </si>
  <si>
    <t>Субсидии бюджетам субъектов Российской Федерации на поддержку элитного семеноводства</t>
  </si>
  <si>
    <t>855 2 02 02014 02 0000 151</t>
  </si>
  <si>
    <t>Субсидии бюджетам субъектов Российской Федерации на поддержку производства льна и конопли</t>
  </si>
  <si>
    <t>855 2 02 02015 02 0000 151</t>
  </si>
  <si>
    <t>Субсидии бюджетам субъектов Российской Федерации на закладку и уход за многолетними насаждениями</t>
  </si>
  <si>
    <t>855 2 02 02017 02 0000 151</t>
  </si>
  <si>
    <t>Субсидии бюджетам субъектов Российской Федерации на компенсацию части затрат по страхованию урожая сельскохозяйственных культур, урожая многолетних насаждений и посадок многолетних насаждений</t>
  </si>
  <si>
    <t>855 2 02 02027 02 0000 151</t>
  </si>
  <si>
    <t>Субсидии бюджетам субъектов Российской Федерации на возмещение сельскохозяйственным товаропроизводителям (кроме личных подсобных хозяйств и сельскохозяйственных потребительских кооперативов), организациям агропромышленного комплекса независимо от их организационно-правовых форм, крестьянским (фермерским) хозяйствам и организациям потребительской кооперации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2009 - 2012 годах на срок до 1 года</t>
  </si>
  <si>
    <t>855 2 02 02028 02 0000 151</t>
  </si>
  <si>
    <t>Субсидии бюджетам субъектов Российской Федерации на компенсацию части затрат на приобретение средств химической защиты растений</t>
  </si>
  <si>
    <t>803 2 02 02037 02 0000 151</t>
  </si>
  <si>
    <t xml:space="preserve">Субсидии бюджетам субъектов Российской Федерации  на ежемесячное денежное вознаграждение за классное руководство </t>
  </si>
  <si>
    <t>812 2 02 02037 02 0000 151</t>
  </si>
  <si>
    <t>855 2 02 02039 02 0000 151</t>
  </si>
  <si>
    <t>Субсидии бюджетам субъектов Российской Федерации на поддержку племенного животноводства</t>
  </si>
  <si>
    <t>855 2 02 02040 02 0000 151</t>
  </si>
  <si>
    <t>Субсидии бюджетам субъектов Российской Федерации на возмещение части затрат на уплату процентов организациям независимо от их организационно-правовых форм по инвестиционным кредитам, полученным в российских кредитных организациях на приобретение племенного материала рыб, техники и оборудования на срок до пяти лет, на строительство, реконструкцию и модернизацию комплексов (ферм) на срок до восьми лет в 2007 - 2012 годах для осуществления промышленного рыбоводства, в 2012 году для разведения одомашненных видов и пород рыб</t>
  </si>
  <si>
    <t>Субсидии бюджетам субъектов Российской Федерации на обеспечение жилыми помещениями детей-сирот, детей, оставшихся без  попечения  родителей, а также детей, находящихся  под опекой (попечительством), не имеющих закрепленного жилого помещения</t>
  </si>
  <si>
    <t>812 2 02 02047 02 0000 151</t>
  </si>
  <si>
    <t>000 2 02 02051 00 0000 151</t>
  </si>
  <si>
    <t>Субсидии бюджетам на реализацию федеральных целевых программ</t>
  </si>
  <si>
    <t>810 2 02 02051 02 0000 151</t>
  </si>
  <si>
    <t>Субсидии бюджетам субъектов Российской Федерации на реализацию федеральных целевых программ</t>
  </si>
  <si>
    <t>853 2 02 02051 02 0000 151</t>
  </si>
  <si>
    <t>815 2 02 02051 02 0000 151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</si>
  <si>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</si>
  <si>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</si>
  <si>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</si>
  <si>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855 2 02 02064 02 0000 151</t>
  </si>
  <si>
    <t>Субсидии бюджетам субъектов Российской  Федерации на возмещение сельскохозяйственным товаропроизводителям, организациям агропромышленного комплекса независимо от их организационно-правовых форм и крестьянским (фермерским) хозяйствам, сельскохозяйственным потребительским кооперативам части затрат на уплату процентов по инвестиционным кредитам, полученным в российских кредитных организациях, и займам, полученным в сельскохозяйственных кредитных потребительских кооперативах в 2004 - 2012 годах на срок от 2 до 10 лет</t>
  </si>
  <si>
    <t>855 2 02 02065 02 0000 151</t>
  </si>
  <si>
    <t>Субсидии бюджетам субъектов Российской  Федерации на 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2005 - 2011 годах на срок до 8 лет</t>
  </si>
  <si>
    <t>803 2 02 02067 02 0000 151</t>
  </si>
  <si>
    <t>Субсидии бюджетам субъектов  Российской Федерации на поощрение лучших учителей</t>
  </si>
  <si>
    <t>855 2 02 02082 02 0000 151</t>
  </si>
  <si>
    <t>Субсидии бюджетам субъектов Российской Федерации на компенсацию части затрат на приобретение средств химизации</t>
  </si>
  <si>
    <t>000 2 02 02085 00 0000 151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</si>
  <si>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</si>
  <si>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855 2 02 02085 02 0000 151</t>
  </si>
  <si>
    <t>Субсидии бюджетам субъектов Российской Федерации на осуществление мероприятий по обеспечению жильем граждан Российской Федерации,  проживающих в сельской местности</t>
  </si>
  <si>
    <t>000 2 02 02095 00 0000 151</t>
  </si>
  <si>
    <t>Субсидии бюджетам на 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</si>
  <si>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801 2 02 02095 02 0000 151</t>
  </si>
  <si>
    <t>Субсидии бюджетам субъектов Российской Федерации на 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</si>
  <si>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865 2 02 02101 02 0000 151</t>
  </si>
  <si>
    <t>Субсидии бюджетам субъектов Российской Федерации на реализацию дополнительных мероприятий, направленных на снижение напряженности на рынке труда субъектов Российской Федерации</t>
  </si>
  <si>
    <t>852 2 02 02098 02 0000 151</t>
  </si>
  <si>
    <t>Субсидии бюджетам субъектов Российской Федерации на поддержку экономически значимых региональных программ</t>
  </si>
  <si>
    <t>855 2 02 02098 02 0000 151</t>
  </si>
  <si>
    <t>000 2 02 02145 00 0000 151</t>
  </si>
  <si>
    <t>Субсидии бюджетам на модернизацию региональных систем общего образования</t>
  </si>
  <si>
    <t>803 2 02 02145 02 0000 151</t>
  </si>
  <si>
    <t>Субсидии бюджетам субъектов Российской Федерации на модернизацию региональных систем общего образования</t>
  </si>
  <si>
    <t>803 2 02 02152 02 0000 151</t>
  </si>
  <si>
    <t>Субсидии бюджетам субъектов Российской Федерации на возмещение части затрат в связи с предоставлением учителям общеобразовательных учреждений ипотечного кредита</t>
  </si>
  <si>
    <t>000 2 02 02153 00 0000 151</t>
  </si>
  <si>
    <t>Субсидии бюджетам на поддержку начинающих фермеров</t>
  </si>
  <si>
    <t>855 2 02 02153 02 0000 151</t>
  </si>
  <si>
    <t>Субсидии бюджетам субъектов Российской Федерации на поддержку начинающих фермеров</t>
  </si>
  <si>
    <t>000 2 02 02154 00 0000 151</t>
  </si>
  <si>
    <t>Субсидии бюджетам на развитие семейных животноводческих ферм</t>
  </si>
  <si>
    <t>855 2 02 02154 02 0000 151</t>
  </si>
  <si>
    <t>Субсидии бюджетам субъектов Российской Федерации на развитие семейных животноводческих ферм</t>
  </si>
  <si>
    <t>805 2 02 02172 02 0000 151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</si>
  <si>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</si>
  <si>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</si>
  <si>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</si>
  <si>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</si>
  <si>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</si>
  <si>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</si>
  <si>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</si>
  <si>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</si>
  <si>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 xml:space="preserve">855 2 02 02198 02 0000 151 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</si>
  <si>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</si>
  <si>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</si>
  <si>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</si>
  <si>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</si>
  <si>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</si>
  <si>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</si>
  <si>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000 2 02 03003 00 0000 151</t>
  </si>
  <si>
    <t>Субвенции бюджетам на государственную регистрацию актов гражданского состояния</t>
  </si>
  <si>
    <t>838 2 02 03003 02 0000 151</t>
  </si>
  <si>
    <t>Субвенции бюджетам субъектов Российской Федерации на государственную регистрацию актов гражданского состояния</t>
  </si>
  <si>
    <t>000 2 02 03004 00 0000 151</t>
  </si>
  <si>
    <t>Субвенции бюджетам на обеспечение мер социальной поддержки для лиц, награжденных знаком "Почетный донор СССР", "Почетный донор России"</t>
  </si>
  <si>
    <t>805 2 02 03004 02 0000 151</t>
  </si>
  <si>
    <t>Субвенции бюджетам субъектов Российской Федерации на обеспечение мер социальной поддержки для лиц, награжденных знаком "Почетный донор СССР", "Почетный донор России"</t>
  </si>
  <si>
    <t>000 2 02 03005 00 0000 151</t>
  </si>
  <si>
    <t>Субвенции бюджетам на организацию, регулирование и охрану водных биологических ресурсов</t>
  </si>
  <si>
    <t>860 2 02 03005 02 0000 151</t>
  </si>
  <si>
    <t>Субвенции бюджетам субъектов Российской Федерации на организацию, регулирование и охрану водных биологических ресурсов</t>
  </si>
  <si>
    <t>000 2 02 03006 00 0000 151</t>
  </si>
  <si>
    <t>Субвенции бюджетам на охрану и использование охотничьих ресурсов</t>
  </si>
  <si>
    <t>860 2 02 03006 02 0000 151</t>
  </si>
  <si>
    <t>Субвенции бюджетам субъектов Российской Федерации на охрану и использование охотничьих ресурсов</t>
  </si>
  <si>
    <t>000 2 02 03010 00 0000 151</t>
  </si>
  <si>
    <t xml:space="preserve">Субвенции бюджетам на перевозку несовершеннолетних, самовольно ушедших из семей, детских домов, школ-интернатов, специальных учебно-воспитательных  и иных детских учреждений </t>
  </si>
  <si>
    <t>803 2 02 03010 02 0000 151</t>
  </si>
  <si>
    <t xml:space="preserve">Субвенции бюджетам субъектов Российской Федерации на перевозку несовершеннолетних, самовольно ушедших из семей, детских домов, школ-интернатов, специальных учебно-воспитательных  и иных детских учреждений </t>
  </si>
  <si>
    <t>805 2 02 03010 02 0000 151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</si>
  <si>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</si>
  <si>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</si>
  <si>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</si>
  <si>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</si>
  <si>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</si>
  <si>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</si>
  <si>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</si>
  <si>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</si>
  <si>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</si>
  <si>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</si>
  <si>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</si>
  <si>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</si>
  <si>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000 2 02 03018 00 0000 151</t>
  </si>
  <si>
    <t>Субвенции бюджетам на осуществление отдельных полномочий в области лесных отношений</t>
  </si>
  <si>
    <t>804 2 02 03018 02 0000 151</t>
  </si>
  <si>
    <t>Субвенции бюджетам субъектов Российской Федерации на осуществление отдельных полномочий в области лесных отношений</t>
  </si>
  <si>
    <t>000 2 02 03019 00 0000 151</t>
  </si>
  <si>
    <t>Субвенции бюджетам на осуществление отдельных полномочий в области водных отношений</t>
  </si>
  <si>
    <t>810 2 02 03019 02 0000 151</t>
  </si>
  <si>
    <t>Субвенции бюджетам субъектов Российской Федерации на осуществление отдельных полномочий в области водных отношений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</si>
  <si>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</si>
  <si>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</si>
  <si>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</si>
  <si>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</si>
  <si>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</si>
  <si>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</si>
  <si>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</si>
  <si>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</si>
  <si>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860 2 02 03031 02 0000 151</t>
  </si>
  <si>
    <t>Субвенции бюджетам субъектов Российской Федерации на охрану и использование объектов животного мира (за исключением охотничьих ресурсов и водных биологических ресурсов)</t>
  </si>
  <si>
    <t>860 2 02 03032 02 0000 151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</si>
  <si>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</si>
  <si>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</si>
  <si>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</si>
  <si>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
а также ежемесячного  пособия на ребенка военнослужащего, проходящего  военную службу по призыву</t>
  </si>
  <si>
    <t>801 2 02 03054 02 0000 151</t>
  </si>
  <si>
    <t>Субвенции бюджетам субъектов Российской Федерации на осуществление переданных полномочий Российской Федерации в сфере охраны здоровья граждан</t>
  </si>
  <si>
    <t>000 2 02 03060 00 0000 151</t>
  </si>
  <si>
    <t>Субвенции бюджетам на 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</si>
  <si>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803 2 02 03060 02 0000 151</t>
  </si>
  <si>
    <t>Субвенции бюджетам субъектов Российской Федерации на 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</si>
  <si>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000 2 02 03068 00 0000 151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</si>
  <si>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изделиями медицинского назначения, а также специализированными продуктами лечебного питания для детей-инвалидов</t>
  </si>
  <si>
    <t>801 2 02 03068 02 0000 151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</si>
  <si>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средствами, изделиями медицинского назначения, а также специализированными продуктами лечебного питания для детей-инвалидов</t>
  </si>
  <si>
    <t>000 2 02 03069 00 0000 151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</si>
  <si>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</si>
  <si>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805 2 02 03069 02 0000 151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</si>
  <si>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 714  "Об  обеспечении жильем ветеранов Великой  Отечественной войны 1941 - 1945 годов"</t>
  </si>
  <si>
    <t>000 2 02 03070 00 0000 151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</si>
  <si>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
№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</si>
  <si>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</si>
  <si>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</si>
  <si>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802 2 02 03071 02 0000 151</t>
  </si>
  <si>
    <t>Субвенции бюджетам субъектов Российской Федерации на осуществление переданных полномочий Российской Федерации по государственной охране объектов культурного наследия федерального значения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</si>
  <si>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</si>
  <si>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</si>
  <si>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</si>
  <si>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</si>
  <si>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</si>
  <si>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</si>
  <si>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</si>
  <si>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</si>
  <si>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</si>
  <si>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</si>
  <si>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</si>
  <si>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</si>
  <si>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</si>
  <si>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</si>
  <si>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 xml:space="preserve">000 2 02 04017 00 0000 151
</t>
  </si>
  <si>
    <t>Межбюджетные трансферты, передаваемые бюджетам на осуществление отдельных полномочий в области обеспечения лекарственными препаратами</t>
  </si>
  <si>
    <t>801 2 02 04017 02 0000 151</t>
  </si>
  <si>
    <t>Межбюджетные трансферты, передаваемые бюджетам субъектов Российской Федерации на осуществление отдельных полномочий  в  области обеспечения лекарственными препаратами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</si>
  <si>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</si>
  <si>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</si>
  <si>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</si>
  <si>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</si>
  <si>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>801 2 02 04055 02 0000 151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</si>
  <si>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 лиц, инфицированных вирусами имммунодефицита человека и гепатитов В и С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</si>
  <si>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</si>
  <si>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</si>
  <si>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</si>
  <si>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</si>
  <si>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</si>
  <si>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</si>
  <si>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852 2 03 02040 02 0000 180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</si>
  <si>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</si>
  <si>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852 2 03 02060 02 0000 180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</si>
  <si>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</si>
  <si>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</si>
  <si>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</si>
  <si>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</si>
  <si>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</si>
  <si>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</si>
  <si>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</si>
  <si>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</si>
  <si>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</si>
  <si>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</si>
  <si>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</si>
  <si>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000 2 07 02030 02 0000 180</t>
  </si>
  <si>
    <t>Прочие безвозмездные поступления в бюджеты суюъектов Российской Федерации</t>
  </si>
  <si>
    <t>803 2 07 02030 02 0000 180</t>
  </si>
  <si>
    <t xml:space="preserve">Прочие безвозмездные поступления в бюджеты субъектов Российской Федерации 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</si>
  <si>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</si>
  <si>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</si>
  <si>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</si>
  <si>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</si>
  <si>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</si>
  <si>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</si>
  <si>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</si>
  <si>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</si>
  <si>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</si>
  <si>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</si>
  <si>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802 2 18 02030 02 0000 151</t>
  </si>
  <si>
    <t>803 2 18 02030 02 0000 151</t>
  </si>
  <si>
    <t>809 2 18 02030 02 0000 151</t>
  </si>
  <si>
    <t>812 2 18 02030 02 0000 151</t>
  </si>
  <si>
    <t>824 2 18 02030 02 0000 151</t>
  </si>
  <si>
    <t>836 2 18 02030 02 0000 151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</si>
  <si>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</si>
  <si>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</si>
  <si>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</si>
  <si>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</si>
  <si>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</si>
  <si>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</si>
  <si>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811 2 18 02040 02 0000 151</t>
  </si>
  <si>
    <t>812 2 18 02040 02 0000 151</t>
  </si>
  <si>
    <t>815 2 18 02040 02 0000 151</t>
  </si>
  <si>
    <t>820 2 18 02040 02 0000 151</t>
  </si>
  <si>
    <t>824 2 18 02040 02 0000 151</t>
  </si>
  <si>
    <t>854 2 18 02040 02 0000 151</t>
  </si>
  <si>
    <t>855 2 18 02040 02 0000 151</t>
  </si>
  <si>
    <t>856 2 18 02040 02 0000 151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</si>
  <si>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</si>
  <si>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</si>
  <si>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</si>
  <si>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</si>
  <si>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</si>
  <si>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</si>
  <si>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</si>
  <si>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</si>
  <si>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</si>
  <si>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</si>
  <si>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819 2 18 02010 02 0000 180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</si>
  <si>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</si>
  <si>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</si>
  <si>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</si>
  <si>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</si>
  <si>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</si>
  <si>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</si>
  <si>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</si>
  <si>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</si>
  <si>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Возарат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</si>
  <si>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</si>
  <si>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</si>
  <si>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</si>
  <si>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</si>
  <si>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</si>
  <si>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</si>
  <si>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</si>
  <si>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815 2 19 02000 02 0000 151</t>
  </si>
  <si>
    <t>820 2 19 02000 02 0000 151</t>
  </si>
  <si>
    <t>852 2 19 02000 02 0000 151</t>
  </si>
  <si>
    <t>853 2 19 02000 02 0000 151</t>
  </si>
  <si>
    <t>854 2 19 02000 02 0000 151</t>
  </si>
  <si>
    <t>855 2 19 02000 02 0000 151</t>
  </si>
  <si>
    <t>856 2 19 02000 02 0000 151</t>
  </si>
  <si>
    <t>860 2 19 02000 02 0000 151</t>
  </si>
  <si>
    <t>865 2 19 02000 02 0000 151</t>
  </si>
  <si>
    <t>ВСЕГО ДОХОДОВ</t>
  </si>
  <si>
    <t>________________</t>
  </si>
  <si>
    <t>Факт                          (тыс. рублей)</t>
  </si>
  <si>
    <t>Про-цент испол-нения (%)</t>
  </si>
  <si>
    <t xml:space="preserve">Приложение № 1 </t>
  </si>
  <si>
    <t xml:space="preserve"> к отчету</t>
  </si>
  <si>
    <t>Объем поступления доходов областного бюджета в I квартале 2013 года</t>
  </si>
  <si>
    <t>000 1 17 01000 00 0000 180</t>
  </si>
  <si>
    <t>Невыясненные поступления</t>
  </si>
  <si>
    <t>000 1 05 03000 00 0000 110</t>
  </si>
  <si>
    <t>Единый сельскохозяйственный налог</t>
  </si>
  <si>
    <t>000 1 09 01000 00 0000 110</t>
  </si>
  <si>
    <t>Налог на прибыль организаций, зачислявшийся до 1 января 2005 года в местные бюджеты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</si>
  <si>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</si>
  <si>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</si>
  <si>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000 1 16 03000 00 0000 140</t>
  </si>
  <si>
    <t>Денежные взыскания (штрафы) за нарушение законодательства о налогах и сборах</t>
  </si>
  <si>
    <t>805 2 02 04032 02 0000 151</t>
  </si>
  <si>
    <t>Межбюджетные трансферты, передаваемые бюджетам субъектов Российской Федерации, на единовременные денежные компенсации реабилитированным лицам</t>
  </si>
  <si>
    <t>805 2 04 02099 02 0000 180</t>
  </si>
  <si>
    <t>Прочие безвозмездные поступления от негосударственных организаций в бюджеты субъектов Российской Федерации</t>
  </si>
  <si>
    <t>801 2 07 02030 02 0000 180</t>
  </si>
  <si>
    <t>000 2 07 02020 02  0000 180</t>
  </si>
  <si>
    <t>801 2 07 02020 02  0000 180</t>
  </si>
  <si>
    <t>805 2 07 02020 02  0000 180</t>
  </si>
  <si>
    <t>Поступления от денежных пожертвований, предоставляемых физическими лицами получателями средств бюджетов субъектов Российской Федерации</t>
  </si>
  <si>
    <t>853 2 18 02030 02 0000 151</t>
  </si>
  <si>
    <t>855 2 18 02030 02 0000 151</t>
  </si>
  <si>
    <t>801 2 18 02020 02 0000 180</t>
  </si>
  <si>
    <t>856 2 18 02020 02 0000 180</t>
  </si>
  <si>
    <t>801 2 18 02060 02 0000 151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</si>
  <si>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</si>
  <si>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</si>
  <si>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</t>
  </si>
  <si>
    <t>Субвенции бюджетам субъектов Российской Федерации на 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</si>
  <si>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812 2 02 01003 02 0000 151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</si>
</sst>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6">
    <font>
      <sz val="12"/>
      <color theme="1"/>
      <name val="Times New Roman"/>
      <family val="2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sz val="14"/>
      <name val="Arial Cyr"/>
      <family val="2"/>
      <charset val="204"/>
    </font>
    <font>
      <b/>
      <sz val="14"/>
      <name val="Times New Roman"/>
      <family val="1"/>
    </font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name val="Times New Roman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164" fontId="5" fillId="2" borderId="0" xfId="0" applyNumberFormat="1" applyFont="1" applyFill="1" applyAlignment="1">
      <alignment vertical="top"/>
    </xf>
    <xf numFmtId="0" fontId="6" fillId="0" borderId="1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164" fontId="8" fillId="2" borderId="2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164" fontId="9" fillId="2" borderId="2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164" fontId="12" fillId="2" borderId="2" xfId="0" applyNumberFormat="1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top" wrapText="1"/>
    </xf>
    <xf numFmtId="164" fontId="9" fillId="0" borderId="2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164" fontId="8" fillId="0" borderId="2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164" fontId="10" fillId="0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4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center" vertical="top"/>
    </xf>
    <xf numFmtId="165" fontId="14" fillId="0" borderId="2" xfId="0" applyNumberFormat="1" applyFont="1" applyBorder="1" applyAlignment="1">
      <alignment horizontal="center" vertical="top"/>
    </xf>
    <xf numFmtId="165" fontId="0" fillId="0" borderId="2" xfId="0" applyNumberFormat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165" fontId="15" fillId="0" borderId="2" xfId="0" applyNumberFormat="1" applyFont="1" applyBorder="1" applyAlignment="1">
      <alignment horizontal="center" vertical="top"/>
    </xf>
    <xf numFmtId="0" fontId="15" fillId="0" borderId="0" xfId="0" applyFont="1"/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6"/>
  <sheetViews>
    <sheetView tabSelected="1" workbookViewId="0">
      <selection activeCell="I75" sqref="I75"/>
    </sheetView>
  </sheetViews>
  <sheetFormatPr defaultRowHeight="15.75"/>
  <cols>
    <col min="1" max="1" width="24.375" style="22" customWidth="1"/>
    <col min="2" max="2" width="45.875" style="22" customWidth="1"/>
    <col min="3" max="3" width="13.875" style="2" customWidth="1"/>
    <col min="4" max="4" width="13.75" style="31" customWidth="1"/>
    <col min="5" max="5" width="7.25" style="34" customWidth="1"/>
  </cols>
  <sheetData>
    <row r="1" spans="1:8" ht="18.75">
      <c r="B1" s="26"/>
      <c r="C1" s="26"/>
      <c r="D1" s="42" t="s">
        <v>406</v>
      </c>
      <c r="E1" s="42"/>
    </row>
    <row r="2" spans="1:8" ht="18.75">
      <c r="A2" s="26"/>
      <c r="B2" s="26"/>
      <c r="C2" s="26"/>
      <c r="D2" s="29"/>
      <c r="E2" s="29"/>
    </row>
    <row r="3" spans="1:8" ht="18.75">
      <c r="C3" s="22"/>
      <c r="D3" s="37" t="s">
        <v>407</v>
      </c>
      <c r="E3" s="37"/>
      <c r="F3" s="37"/>
      <c r="G3" s="37"/>
      <c r="H3" s="37"/>
    </row>
    <row r="4" spans="1:8" ht="18.75">
      <c r="A4" s="1"/>
      <c r="B4" s="27"/>
      <c r="C4" s="26"/>
      <c r="D4" s="30"/>
      <c r="E4" s="30"/>
    </row>
    <row r="5" spans="1:8" ht="18.75">
      <c r="A5" s="1"/>
      <c r="B5" s="27"/>
      <c r="C5" s="23"/>
      <c r="D5" s="30"/>
      <c r="E5" s="30"/>
    </row>
    <row r="6" spans="1:8" ht="18.75">
      <c r="A6" s="1"/>
      <c r="B6" s="27"/>
      <c r="C6" s="23"/>
      <c r="D6" s="30"/>
      <c r="E6" s="30"/>
    </row>
    <row r="7" spans="1:8" ht="18.75">
      <c r="A7" s="40" t="s">
        <v>408</v>
      </c>
      <c r="B7" s="40"/>
      <c r="C7" s="40"/>
      <c r="D7" s="40"/>
      <c r="E7" s="40"/>
    </row>
    <row r="8" spans="1:8" ht="18.75">
      <c r="A8" s="1"/>
      <c r="B8" s="28"/>
      <c r="C8" s="28"/>
    </row>
    <row r="9" spans="1:8">
      <c r="A9" s="25"/>
      <c r="B9" s="25"/>
      <c r="C9" s="25"/>
    </row>
    <row r="10" spans="1:8" ht="78.75">
      <c r="A10" s="3" t="s">
        <v>0</v>
      </c>
      <c r="B10" s="3" t="s">
        <v>1</v>
      </c>
      <c r="C10" s="4" t="s">
        <v>2</v>
      </c>
      <c r="D10" s="24" t="s">
        <v>404</v>
      </c>
      <c r="E10" s="24" t="s">
        <v>405</v>
      </c>
    </row>
    <row r="11" spans="1:8">
      <c r="A11" s="5" t="s">
        <v>3</v>
      </c>
      <c r="B11" s="5" t="s">
        <v>4</v>
      </c>
      <c r="C11" s="6">
        <f>C12+C15+C17+C20+C24+C27+C29+C35+C40+C44+C47+C50+C52+C66</f>
        <v>24408958.999999996</v>
      </c>
      <c r="D11" s="6">
        <f>D12+D15+D17+D20+D24+D27+D29+D35+D40+D44+D47+D50+D52+D66</f>
        <v>4978392.4070000006</v>
      </c>
      <c r="E11" s="35">
        <f>D11/C11*100</f>
        <v>20.3957588154415</v>
      </c>
    </row>
    <row r="12" spans="1:8" hidden="1">
      <c r="A12" s="7" t="s">
        <v>5</v>
      </c>
      <c r="B12" s="7" t="s">
        <v>6</v>
      </c>
      <c r="C12" s="8">
        <f t="shared" ref="C12:D12" si="0">C13+C14</f>
        <v>14289773</v>
      </c>
      <c r="D12" s="8">
        <f t="shared" si="0"/>
        <v>3014563.5870000003</v>
      </c>
      <c r="E12" s="36">
        <f t="shared" ref="E12:E78" si="1">D12/C12*100</f>
        <v>21.095951538208482</v>
      </c>
    </row>
    <row r="13" spans="1:8" hidden="1">
      <c r="A13" s="7" t="s">
        <v>7</v>
      </c>
      <c r="B13" s="7" t="s">
        <v>8</v>
      </c>
      <c r="C13" s="8">
        <v>6930172.5</v>
      </c>
      <c r="D13" s="32">
        <v>1405433.2720000001</v>
      </c>
      <c r="E13" s="36">
        <f t="shared" si="1"/>
        <v>20.279917592238867</v>
      </c>
    </row>
    <row r="14" spans="1:8" hidden="1">
      <c r="A14" s="7" t="s">
        <v>9</v>
      </c>
      <c r="B14" s="7" t="s">
        <v>10</v>
      </c>
      <c r="C14" s="8">
        <v>7359600.5</v>
      </c>
      <c r="D14" s="32">
        <v>1609130.3149999999</v>
      </c>
      <c r="E14" s="36">
        <f t="shared" si="1"/>
        <v>21.864370423367411</v>
      </c>
    </row>
    <row r="15" spans="1:8" ht="47.25" hidden="1">
      <c r="A15" s="7" t="s">
        <v>11</v>
      </c>
      <c r="B15" s="7" t="s">
        <v>12</v>
      </c>
      <c r="C15" s="8">
        <f t="shared" ref="C15:D15" si="2">C16</f>
        <v>4663879.3</v>
      </c>
      <c r="D15" s="8">
        <f t="shared" si="2"/>
        <v>879159.20600000001</v>
      </c>
      <c r="E15" s="36">
        <f t="shared" si="1"/>
        <v>18.850385043197836</v>
      </c>
    </row>
    <row r="16" spans="1:8" ht="47.25" hidden="1">
      <c r="A16" s="7" t="s">
        <v>13</v>
      </c>
      <c r="B16" s="7" t="s">
        <v>14</v>
      </c>
      <c r="C16" s="8">
        <v>4663879.3</v>
      </c>
      <c r="D16" s="32">
        <v>879159.20600000001</v>
      </c>
      <c r="E16" s="36">
        <f t="shared" si="1"/>
        <v>18.850385043197836</v>
      </c>
    </row>
    <row r="17" spans="1:5" hidden="1">
      <c r="A17" s="7" t="s">
        <v>15</v>
      </c>
      <c r="B17" s="7" t="s">
        <v>16</v>
      </c>
      <c r="C17" s="8">
        <f>C18+C19</f>
        <v>1524418.8</v>
      </c>
      <c r="D17" s="8">
        <f>D18+D19</f>
        <v>333278.48</v>
      </c>
      <c r="E17" s="36">
        <f t="shared" si="1"/>
        <v>21.862658739186369</v>
      </c>
    </row>
    <row r="18" spans="1:5" ht="31.5" hidden="1">
      <c r="A18" s="7" t="s">
        <v>17</v>
      </c>
      <c r="B18" s="7" t="s">
        <v>18</v>
      </c>
      <c r="C18" s="8">
        <v>1524418.8</v>
      </c>
      <c r="D18" s="32">
        <v>333247.97899999999</v>
      </c>
      <c r="E18" s="36">
        <f t="shared" si="1"/>
        <v>21.860657911067484</v>
      </c>
    </row>
    <row r="19" spans="1:5" hidden="1">
      <c r="A19" s="7" t="s">
        <v>411</v>
      </c>
      <c r="B19" s="7" t="s">
        <v>412</v>
      </c>
      <c r="C19" s="8"/>
      <c r="D19" s="32">
        <v>30.501000000000001</v>
      </c>
      <c r="E19" s="36"/>
    </row>
    <row r="20" spans="1:5" hidden="1">
      <c r="A20" s="7" t="s">
        <v>19</v>
      </c>
      <c r="B20" s="7" t="s">
        <v>20</v>
      </c>
      <c r="C20" s="8">
        <f t="shared" ref="C20:D20" si="3">C21+C22+C23</f>
        <v>2766232.7</v>
      </c>
      <c r="D20" s="8">
        <f t="shared" si="3"/>
        <v>442396.20400000003</v>
      </c>
      <c r="E20" s="36">
        <f t="shared" si="1"/>
        <v>15.99273278780921</v>
      </c>
    </row>
    <row r="21" spans="1:5" hidden="1">
      <c r="A21" s="7" t="s">
        <v>21</v>
      </c>
      <c r="B21" s="7" t="s">
        <v>22</v>
      </c>
      <c r="C21" s="8">
        <v>1804323.5</v>
      </c>
      <c r="D21" s="32">
        <v>330200.12300000002</v>
      </c>
      <c r="E21" s="36">
        <f t="shared" si="1"/>
        <v>18.300494506666904</v>
      </c>
    </row>
    <row r="22" spans="1:5" hidden="1">
      <c r="A22" s="7" t="s">
        <v>23</v>
      </c>
      <c r="B22" s="7" t="s">
        <v>24</v>
      </c>
      <c r="C22" s="8">
        <v>959965.2</v>
      </c>
      <c r="D22" s="32">
        <v>111628.553</v>
      </c>
      <c r="E22" s="36">
        <f t="shared" si="1"/>
        <v>11.628395800181091</v>
      </c>
    </row>
    <row r="23" spans="1:5" hidden="1">
      <c r="A23" s="7" t="s">
        <v>25</v>
      </c>
      <c r="B23" s="9" t="s">
        <v>26</v>
      </c>
      <c r="C23" s="8">
        <v>1944</v>
      </c>
      <c r="D23" s="32">
        <v>567.52800000000002</v>
      </c>
      <c r="E23" s="36">
        <f t="shared" si="1"/>
        <v>29.193827160493829</v>
      </c>
    </row>
    <row r="24" spans="1:5" ht="47.25" hidden="1">
      <c r="A24" s="7" t="s">
        <v>27</v>
      </c>
      <c r="B24" s="7" t="s">
        <v>28</v>
      </c>
      <c r="C24" s="8">
        <f t="shared" ref="C24:D24" si="4">C25+C26</f>
        <v>23278.9</v>
      </c>
      <c r="D24" s="8">
        <f t="shared" si="4"/>
        <v>4119.143</v>
      </c>
      <c r="E24" s="36">
        <f t="shared" si="1"/>
        <v>17.694749322347704</v>
      </c>
    </row>
    <row r="25" spans="1:5" hidden="1">
      <c r="A25" s="7" t="s">
        <v>29</v>
      </c>
      <c r="B25" s="7" t="s">
        <v>30</v>
      </c>
      <c r="C25" s="8">
        <v>18768.900000000001</v>
      </c>
      <c r="D25" s="32">
        <v>3999.35</v>
      </c>
      <c r="E25" s="36">
        <f t="shared" si="1"/>
        <v>21.308387811752418</v>
      </c>
    </row>
    <row r="26" spans="1:5" ht="47.25" hidden="1">
      <c r="A26" s="7" t="s">
        <v>31</v>
      </c>
      <c r="B26" s="7" t="s">
        <v>32</v>
      </c>
      <c r="C26" s="8">
        <v>4510</v>
      </c>
      <c r="D26" s="32">
        <v>119.79300000000001</v>
      </c>
      <c r="E26" s="36">
        <f t="shared" si="1"/>
        <v>2.6561640798226165</v>
      </c>
    </row>
    <row r="27" spans="1:5" hidden="1">
      <c r="A27" s="7" t="s">
        <v>33</v>
      </c>
      <c r="B27" s="10" t="s">
        <v>34</v>
      </c>
      <c r="C27" s="8">
        <f>C28</f>
        <v>49263</v>
      </c>
      <c r="D27" s="8">
        <f>D28</f>
        <v>14341.539000000001</v>
      </c>
      <c r="E27" s="36">
        <f t="shared" si="1"/>
        <v>29.112191705742646</v>
      </c>
    </row>
    <row r="28" spans="1:5" ht="47.25" hidden="1">
      <c r="A28" s="7" t="s">
        <v>35</v>
      </c>
      <c r="B28" s="7" t="s">
        <v>36</v>
      </c>
      <c r="C28" s="8">
        <v>49263</v>
      </c>
      <c r="D28" s="32">
        <v>14341.539000000001</v>
      </c>
      <c r="E28" s="36">
        <f t="shared" si="1"/>
        <v>29.112191705742646</v>
      </c>
    </row>
    <row r="29" spans="1:5" ht="47.25" hidden="1">
      <c r="A29" s="7" t="s">
        <v>37</v>
      </c>
      <c r="B29" s="7" t="s">
        <v>38</v>
      </c>
      <c r="C29" s="8">
        <f>C31+C32+C33+C34+C30</f>
        <v>223.9</v>
      </c>
      <c r="D29" s="8">
        <f>D31+D32+D33+D34+D30</f>
        <v>745.29100000000005</v>
      </c>
      <c r="E29" s="36">
        <f t="shared" si="1"/>
        <v>332.86779812416262</v>
      </c>
    </row>
    <row r="30" spans="1:5" ht="31.5" hidden="1">
      <c r="A30" s="7" t="s">
        <v>413</v>
      </c>
      <c r="B30" s="7" t="s">
        <v>414</v>
      </c>
      <c r="C30" s="8"/>
      <c r="D30" s="8">
        <v>0.44700000000000001</v>
      </c>
      <c r="E30" s="36"/>
    </row>
    <row r="31" spans="1:5" hidden="1">
      <c r="A31" s="7" t="s">
        <v>39</v>
      </c>
      <c r="B31" s="7" t="s">
        <v>40</v>
      </c>
      <c r="C31" s="8">
        <v>23</v>
      </c>
      <c r="D31" s="32">
        <v>13.364000000000001</v>
      </c>
      <c r="E31" s="36">
        <f t="shared" si="1"/>
        <v>58.104347826086958</v>
      </c>
    </row>
    <row r="32" spans="1:5" hidden="1">
      <c r="A32" s="7" t="s">
        <v>41</v>
      </c>
      <c r="B32" s="7" t="s">
        <v>42</v>
      </c>
      <c r="C32" s="8">
        <v>183</v>
      </c>
      <c r="D32" s="32">
        <v>177.87299999999999</v>
      </c>
      <c r="E32" s="36">
        <f t="shared" si="1"/>
        <v>97.198360655737702</v>
      </c>
    </row>
    <row r="33" spans="1:5" ht="31.5" hidden="1">
      <c r="A33" s="7" t="s">
        <v>43</v>
      </c>
      <c r="B33" s="7" t="s">
        <v>44</v>
      </c>
      <c r="C33" s="8">
        <v>17.899999999999999</v>
      </c>
      <c r="D33" s="32">
        <v>4.2699999999999996</v>
      </c>
      <c r="E33" s="36">
        <f t="shared" si="1"/>
        <v>23.854748603351954</v>
      </c>
    </row>
    <row r="34" spans="1:5" ht="47.25" hidden="1">
      <c r="A34" s="7" t="s">
        <v>45</v>
      </c>
      <c r="B34" s="7" t="s">
        <v>46</v>
      </c>
      <c r="C34" s="8"/>
      <c r="D34" s="32">
        <v>549.33699999999999</v>
      </c>
      <c r="E34" s="36"/>
    </row>
    <row r="35" spans="1:5" ht="47.25" hidden="1">
      <c r="A35" s="7" t="s">
        <v>47</v>
      </c>
      <c r="B35" s="7" t="s">
        <v>48</v>
      </c>
      <c r="C35" s="8">
        <f>C36+C37+C38+C39</f>
        <v>140331</v>
      </c>
      <c r="D35" s="8">
        <f>D36+D37+D38+D39</f>
        <v>28413.281999999999</v>
      </c>
      <c r="E35" s="36">
        <f t="shared" si="1"/>
        <v>20.247330953246255</v>
      </c>
    </row>
    <row r="36" spans="1:5" ht="94.5" hidden="1">
      <c r="A36" s="7" t="s">
        <v>49</v>
      </c>
      <c r="B36" s="7" t="s">
        <v>50</v>
      </c>
      <c r="C36" s="8">
        <v>5000</v>
      </c>
      <c r="D36" s="32"/>
      <c r="E36" s="36"/>
    </row>
    <row r="37" spans="1:5" ht="31.5" hidden="1">
      <c r="A37" s="7" t="s">
        <v>51</v>
      </c>
      <c r="B37" s="7" t="s">
        <v>52</v>
      </c>
      <c r="C37" s="8">
        <v>9000</v>
      </c>
      <c r="D37" s="32">
        <v>2655.3040000000001</v>
      </c>
      <c r="E37" s="36">
        <f t="shared" si="1"/>
        <v>29.503377777777779</v>
      </c>
    </row>
    <row r="38" spans="1:5" ht="110.25" hidden="1">
      <c r="A38" s="7" t="s">
        <v>53</v>
      </c>
      <c r="B38" s="7" t="s">
        <v>54</v>
      </c>
      <c r="C38" s="8">
        <f>68223+12000+96+32012</f>
        <v>112331</v>
      </c>
      <c r="D38" s="32">
        <v>23907.977999999999</v>
      </c>
      <c r="E38" s="36">
        <f t="shared" si="1"/>
        <v>21.283508559524975</v>
      </c>
    </row>
    <row r="39" spans="1:5" ht="31.5" hidden="1">
      <c r="A39" s="7" t="s">
        <v>55</v>
      </c>
      <c r="B39" s="10" t="s">
        <v>56</v>
      </c>
      <c r="C39" s="8">
        <v>14000</v>
      </c>
      <c r="D39" s="32">
        <v>1850</v>
      </c>
      <c r="E39" s="36">
        <f t="shared" si="1"/>
        <v>13.214285714285715</v>
      </c>
    </row>
    <row r="40" spans="1:5" ht="31.5" hidden="1">
      <c r="A40" s="7" t="s">
        <v>57</v>
      </c>
      <c r="B40" s="7" t="s">
        <v>58</v>
      </c>
      <c r="C40" s="8">
        <f t="shared" ref="C40:D40" si="5">C41+C42+C43</f>
        <v>353412.2</v>
      </c>
      <c r="D40" s="8">
        <f t="shared" si="5"/>
        <v>83492.335000000006</v>
      </c>
      <c r="E40" s="36">
        <f t="shared" si="1"/>
        <v>23.624632935705105</v>
      </c>
    </row>
    <row r="41" spans="1:5" ht="31.5" hidden="1">
      <c r="A41" s="7" t="s">
        <v>59</v>
      </c>
      <c r="B41" s="7" t="s">
        <v>60</v>
      </c>
      <c r="C41" s="8">
        <v>49319.6</v>
      </c>
      <c r="D41" s="32">
        <v>10726.227000000001</v>
      </c>
      <c r="E41" s="36">
        <f t="shared" si="1"/>
        <v>21.748406313108788</v>
      </c>
    </row>
    <row r="42" spans="1:5" hidden="1">
      <c r="A42" s="7" t="s">
        <v>61</v>
      </c>
      <c r="B42" s="7" t="s">
        <v>62</v>
      </c>
      <c r="C42" s="8">
        <v>2749.6</v>
      </c>
      <c r="D42" s="32">
        <v>128.25200000000001</v>
      </c>
      <c r="E42" s="36">
        <f t="shared" si="1"/>
        <v>4.6643875472796044</v>
      </c>
    </row>
    <row r="43" spans="1:5" hidden="1">
      <c r="A43" s="7" t="s">
        <v>63</v>
      </c>
      <c r="B43" s="7" t="s">
        <v>64</v>
      </c>
      <c r="C43" s="8">
        <v>301343</v>
      </c>
      <c r="D43" s="32">
        <v>72637.856</v>
      </c>
      <c r="E43" s="36">
        <f t="shared" si="1"/>
        <v>24.104709915279265</v>
      </c>
    </row>
    <row r="44" spans="1:5" ht="31.5" hidden="1">
      <c r="A44" s="7" t="s">
        <v>65</v>
      </c>
      <c r="B44" s="7" t="s">
        <v>66</v>
      </c>
      <c r="C44" s="8">
        <f t="shared" ref="C44:D44" si="6">C45+C46</f>
        <v>365114.3</v>
      </c>
      <c r="D44" s="8">
        <f t="shared" si="6"/>
        <v>102751.92</v>
      </c>
      <c r="E44" s="36">
        <f t="shared" si="1"/>
        <v>28.142398147648557</v>
      </c>
    </row>
    <row r="45" spans="1:5" hidden="1">
      <c r="A45" s="9" t="s">
        <v>67</v>
      </c>
      <c r="B45" s="9" t="s">
        <v>68</v>
      </c>
      <c r="C45" s="8">
        <f>1100+338112</f>
        <v>339212</v>
      </c>
      <c r="D45" s="32">
        <f>92208.663+80.269</f>
        <v>92288.932000000001</v>
      </c>
      <c r="E45" s="36">
        <f t="shared" si="1"/>
        <v>27.206859427142909</v>
      </c>
    </row>
    <row r="46" spans="1:5" hidden="1">
      <c r="A46" s="7" t="s">
        <v>69</v>
      </c>
      <c r="B46" s="7" t="s">
        <v>70</v>
      </c>
      <c r="C46" s="8">
        <v>25902.3</v>
      </c>
      <c r="D46" s="32">
        <v>10462.987999999999</v>
      </c>
      <c r="E46" s="36">
        <f t="shared" si="1"/>
        <v>40.394049949232311</v>
      </c>
    </row>
    <row r="47" spans="1:5" ht="31.5" hidden="1">
      <c r="A47" s="7" t="s">
        <v>71</v>
      </c>
      <c r="B47" s="7" t="s">
        <v>72</v>
      </c>
      <c r="C47" s="8">
        <f t="shared" ref="C47:D47" si="7">C48+C49</f>
        <v>11845.9</v>
      </c>
      <c r="D47" s="8">
        <f t="shared" si="7"/>
        <v>22219.438000000002</v>
      </c>
      <c r="E47" s="36">
        <f t="shared" si="1"/>
        <v>187.57070378780847</v>
      </c>
    </row>
    <row r="48" spans="1:5" ht="94.5" hidden="1">
      <c r="A48" s="10" t="s">
        <v>73</v>
      </c>
      <c r="B48" s="7" t="s">
        <v>74</v>
      </c>
      <c r="C48" s="8">
        <v>1040</v>
      </c>
      <c r="D48" s="32">
        <v>8549.0169999999998</v>
      </c>
      <c r="E48" s="36">
        <f t="shared" si="1"/>
        <v>822.02086538461538</v>
      </c>
    </row>
    <row r="49" spans="1:5" ht="63" hidden="1">
      <c r="A49" s="7" t="s">
        <v>75</v>
      </c>
      <c r="B49" s="7" t="s">
        <v>76</v>
      </c>
      <c r="C49" s="8">
        <v>10805.9</v>
      </c>
      <c r="D49" s="32">
        <v>13670.421</v>
      </c>
      <c r="E49" s="36">
        <f t="shared" si="1"/>
        <v>126.50886090006385</v>
      </c>
    </row>
    <row r="50" spans="1:5" hidden="1">
      <c r="A50" s="7" t="s">
        <v>77</v>
      </c>
      <c r="B50" s="7" t="s">
        <v>78</v>
      </c>
      <c r="C50" s="8">
        <f t="shared" ref="C50:D50" si="8">C51</f>
        <v>579.9</v>
      </c>
      <c r="D50" s="8">
        <f t="shared" si="8"/>
        <v>1606.1389999999999</v>
      </c>
      <c r="E50" s="36">
        <f t="shared" si="1"/>
        <v>276.96827039144682</v>
      </c>
    </row>
    <row r="51" spans="1:5" ht="47.25" hidden="1">
      <c r="A51" s="7" t="s">
        <v>79</v>
      </c>
      <c r="B51" s="7" t="s">
        <v>80</v>
      </c>
      <c r="C51" s="8">
        <v>579.9</v>
      </c>
      <c r="D51" s="32">
        <v>1606.1389999999999</v>
      </c>
      <c r="E51" s="36">
        <f t="shared" si="1"/>
        <v>276.96827039144682</v>
      </c>
    </row>
    <row r="52" spans="1:5" hidden="1">
      <c r="A52" s="7" t="s">
        <v>81</v>
      </c>
      <c r="B52" s="7" t="s">
        <v>82</v>
      </c>
      <c r="C52" s="8">
        <f>C53+C54+C55+C56+C57+C58+C59+C61+C62+C63+C65+C64+C60</f>
        <v>220600.1</v>
      </c>
      <c r="D52" s="8">
        <f>D53+D54+D55+D56+D57+D58+D59+D61+D62+D63+D65+D64+D60</f>
        <v>51035.832000000002</v>
      </c>
      <c r="E52" s="36">
        <f t="shared" si="1"/>
        <v>23.13499948549434</v>
      </c>
    </row>
    <row r="53" spans="1:5" ht="110.25" hidden="1">
      <c r="A53" s="7" t="s">
        <v>83</v>
      </c>
      <c r="B53" s="7" t="s">
        <v>84</v>
      </c>
      <c r="C53" s="8">
        <v>700</v>
      </c>
      <c r="D53" s="32">
        <v>78.635999999999996</v>
      </c>
      <c r="E53" s="36">
        <f t="shared" si="1"/>
        <v>11.233714285714285</v>
      </c>
    </row>
    <row r="54" spans="1:5" ht="31.5" hidden="1">
      <c r="A54" s="7" t="s">
        <v>417</v>
      </c>
      <c r="B54" s="7" t="s">
        <v>418</v>
      </c>
      <c r="C54" s="8"/>
      <c r="D54" s="32">
        <v>0.14199999999999999</v>
      </c>
      <c r="E54" s="36"/>
    </row>
    <row r="55" spans="1:5" ht="47.25" hidden="1">
      <c r="A55" s="7" t="s">
        <v>85</v>
      </c>
      <c r="B55" s="7" t="s">
        <v>86</v>
      </c>
      <c r="C55" s="8">
        <v>10</v>
      </c>
      <c r="D55" s="32"/>
      <c r="E55" s="36"/>
    </row>
    <row r="56" spans="1:5" ht="47.25" hidden="1">
      <c r="A56" s="9" t="s">
        <v>87</v>
      </c>
      <c r="B56" s="7" t="s">
        <v>88</v>
      </c>
      <c r="C56" s="8">
        <v>80</v>
      </c>
      <c r="D56" s="32"/>
      <c r="E56" s="36"/>
    </row>
    <row r="57" spans="1:5" ht="31.5" hidden="1">
      <c r="A57" s="9" t="s">
        <v>89</v>
      </c>
      <c r="B57" s="7" t="s">
        <v>90</v>
      </c>
      <c r="C57" s="8"/>
      <c r="D57" s="32"/>
      <c r="E57" s="36"/>
    </row>
    <row r="58" spans="1:5" ht="31.5" hidden="1">
      <c r="A58" s="9" t="s">
        <v>91</v>
      </c>
      <c r="B58" s="7" t="s">
        <v>92</v>
      </c>
      <c r="C58" s="8">
        <v>410</v>
      </c>
      <c r="D58" s="32">
        <v>181.98</v>
      </c>
      <c r="E58" s="36">
        <f t="shared" si="1"/>
        <v>44.385365853658534</v>
      </c>
    </row>
    <row r="59" spans="1:5" ht="31.5" hidden="1">
      <c r="A59" s="9" t="s">
        <v>93</v>
      </c>
      <c r="B59" s="7" t="s">
        <v>94</v>
      </c>
      <c r="C59" s="8">
        <v>6506</v>
      </c>
      <c r="D59" s="32">
        <v>4469.1329999999998</v>
      </c>
      <c r="E59" s="36">
        <f t="shared" si="1"/>
        <v>68.692483861051329</v>
      </c>
    </row>
    <row r="60" spans="1:5" ht="47.25" hidden="1">
      <c r="A60" s="9" t="s">
        <v>95</v>
      </c>
      <c r="B60" s="7" t="s">
        <v>96</v>
      </c>
      <c r="C60" s="8">
        <f>100350+100000</f>
        <v>200350</v>
      </c>
      <c r="D60" s="32">
        <v>39491.199000000001</v>
      </c>
      <c r="E60" s="36">
        <f t="shared" si="1"/>
        <v>19.711105066134266</v>
      </c>
    </row>
    <row r="61" spans="1:5" ht="63" hidden="1">
      <c r="A61" s="9" t="s">
        <v>97</v>
      </c>
      <c r="B61" s="7" t="s">
        <v>98</v>
      </c>
      <c r="C61" s="8">
        <v>400</v>
      </c>
      <c r="D61" s="32">
        <v>35.104999999999997</v>
      </c>
      <c r="E61" s="36">
        <f t="shared" si="1"/>
        <v>8.7762499999999992</v>
      </c>
    </row>
    <row r="62" spans="1:5" ht="63" hidden="1">
      <c r="A62" s="9" t="s">
        <v>99</v>
      </c>
      <c r="B62" s="7" t="s">
        <v>100</v>
      </c>
      <c r="C62" s="8">
        <v>50</v>
      </c>
      <c r="D62" s="32">
        <v>40</v>
      </c>
      <c r="E62" s="36">
        <f t="shared" si="1"/>
        <v>80</v>
      </c>
    </row>
    <row r="63" spans="1:5" ht="78.75" hidden="1">
      <c r="A63" s="9" t="s">
        <v>101</v>
      </c>
      <c r="B63" s="7" t="s">
        <v>102</v>
      </c>
      <c r="C63" s="8">
        <v>4500</v>
      </c>
      <c r="D63" s="32">
        <v>1694.202</v>
      </c>
      <c r="E63" s="36">
        <f t="shared" si="1"/>
        <v>37.648933333333332</v>
      </c>
    </row>
    <row r="64" spans="1:5" ht="94.5" hidden="1">
      <c r="A64" s="9" t="s">
        <v>415</v>
      </c>
      <c r="B64" s="7" t="s">
        <v>416</v>
      </c>
      <c r="C64" s="8"/>
      <c r="D64" s="32">
        <v>1.4039999999999999</v>
      </c>
      <c r="E64" s="36"/>
    </row>
    <row r="65" spans="1:5" ht="31.5" hidden="1">
      <c r="A65" s="9" t="s">
        <v>103</v>
      </c>
      <c r="B65" s="7" t="s">
        <v>104</v>
      </c>
      <c r="C65" s="8">
        <v>7594.1</v>
      </c>
      <c r="D65" s="32">
        <v>5044.0309999999999</v>
      </c>
      <c r="E65" s="36">
        <f t="shared" si="1"/>
        <v>66.420392146534795</v>
      </c>
    </row>
    <row r="66" spans="1:5" hidden="1">
      <c r="A66" s="9" t="s">
        <v>105</v>
      </c>
      <c r="B66" s="7" t="s">
        <v>106</v>
      </c>
      <c r="C66" s="8">
        <f>C68+C67</f>
        <v>6</v>
      </c>
      <c r="D66" s="8">
        <f>D68+D67</f>
        <v>270.01099999999997</v>
      </c>
      <c r="E66" s="36">
        <f t="shared" si="1"/>
        <v>4500.1833333333334</v>
      </c>
    </row>
    <row r="67" spans="1:5" hidden="1">
      <c r="A67" s="9" t="s">
        <v>409</v>
      </c>
      <c r="B67" s="7" t="s">
        <v>410</v>
      </c>
      <c r="C67" s="8"/>
      <c r="D67" s="8">
        <v>159.667</v>
      </c>
      <c r="E67" s="36"/>
    </row>
    <row r="68" spans="1:5" hidden="1">
      <c r="A68" s="9" t="s">
        <v>107</v>
      </c>
      <c r="B68" s="7" t="s">
        <v>108</v>
      </c>
      <c r="C68" s="8">
        <v>6</v>
      </c>
      <c r="D68" s="32">
        <v>110.34399999999999</v>
      </c>
      <c r="E68" s="36">
        <f t="shared" si="1"/>
        <v>1839.0666666666664</v>
      </c>
    </row>
    <row r="69" spans="1:5">
      <c r="A69" s="5" t="s">
        <v>109</v>
      </c>
      <c r="B69" s="5" t="s">
        <v>110</v>
      </c>
      <c r="C69" s="11">
        <f>C70+C177+C182+C186+C195+C236</f>
        <v>13427489.799999999</v>
      </c>
      <c r="D69" s="11">
        <f>D70+D177+D182+D186+D195+D236</f>
        <v>4257480.567999999</v>
      </c>
      <c r="E69" s="35">
        <f t="shared" si="1"/>
        <v>31.707196441139722</v>
      </c>
    </row>
    <row r="70" spans="1:5" ht="47.25">
      <c r="A70" s="7" t="s">
        <v>111</v>
      </c>
      <c r="B70" s="7" t="s">
        <v>112</v>
      </c>
      <c r="C70" s="8">
        <f>C71+C78+C122+C164</f>
        <v>13424913.799999999</v>
      </c>
      <c r="D70" s="8">
        <f>D71+D78+D122+D164</f>
        <v>4548743.8259999994</v>
      </c>
      <c r="E70" s="36">
        <f t="shared" si="1"/>
        <v>33.882853132360516</v>
      </c>
    </row>
    <row r="71" spans="1:5" s="39" customFormat="1" ht="31.5">
      <c r="A71" s="5" t="s">
        <v>113</v>
      </c>
      <c r="B71" s="5" t="s">
        <v>114</v>
      </c>
      <c r="C71" s="6">
        <f t="shared" ref="C71:D71" si="9">C72+C76+C74</f>
        <v>8269927.5</v>
      </c>
      <c r="D71" s="6">
        <f t="shared" si="9"/>
        <v>2514522</v>
      </c>
      <c r="E71" s="38">
        <f t="shared" si="1"/>
        <v>30.405611173737618</v>
      </c>
    </row>
    <row r="72" spans="1:5" ht="31.5">
      <c r="A72" s="7" t="s">
        <v>115</v>
      </c>
      <c r="B72" s="7" t="s">
        <v>116</v>
      </c>
      <c r="C72" s="8">
        <f t="shared" ref="C72:D72" si="10">C73</f>
        <v>7384352.2999999998</v>
      </c>
      <c r="D72" s="8">
        <f t="shared" si="10"/>
        <v>2349568</v>
      </c>
      <c r="E72" s="36">
        <f t="shared" si="1"/>
        <v>31.818200223193578</v>
      </c>
    </row>
    <row r="73" spans="1:5" ht="47.25">
      <c r="A73" s="7" t="s">
        <v>117</v>
      </c>
      <c r="B73" s="7" t="s">
        <v>118</v>
      </c>
      <c r="C73" s="8">
        <v>7384352.2999999998</v>
      </c>
      <c r="D73" s="32">
        <v>2349568</v>
      </c>
      <c r="E73" s="36">
        <f t="shared" si="1"/>
        <v>31.818200223193578</v>
      </c>
    </row>
    <row r="74" spans="1:5" ht="31.5">
      <c r="A74" s="7" t="s">
        <v>119</v>
      </c>
      <c r="B74" s="7" t="s">
        <v>120</v>
      </c>
      <c r="C74" s="8">
        <f t="shared" ref="C74:D74" si="11">C75</f>
        <v>795430.2</v>
      </c>
      <c r="D74" s="8">
        <f t="shared" si="11"/>
        <v>149930</v>
      </c>
      <c r="E74" s="36">
        <f t="shared" si="1"/>
        <v>18.848919741795068</v>
      </c>
    </row>
    <row r="75" spans="1:5" ht="47.25">
      <c r="A75" s="7" t="s">
        <v>437</v>
      </c>
      <c r="B75" s="7" t="s">
        <v>121</v>
      </c>
      <c r="C75" s="8">
        <v>795430.2</v>
      </c>
      <c r="D75" s="32">
        <v>149930</v>
      </c>
      <c r="E75" s="36">
        <f t="shared" si="1"/>
        <v>18.848919741795068</v>
      </c>
    </row>
    <row r="76" spans="1:5" ht="47.25">
      <c r="A76" s="7" t="s">
        <v>122</v>
      </c>
      <c r="B76" s="7" t="s">
        <v>123</v>
      </c>
      <c r="C76" s="8">
        <f t="shared" ref="C76:D76" si="12">C77</f>
        <v>90145</v>
      </c>
      <c r="D76" s="8">
        <f t="shared" si="12"/>
        <v>15024</v>
      </c>
      <c r="E76" s="36">
        <f t="shared" si="1"/>
        <v>16.666481779355482</v>
      </c>
    </row>
    <row r="77" spans="1:5" ht="63">
      <c r="A77" s="7" t="s">
        <v>124</v>
      </c>
      <c r="B77" s="7" t="s">
        <v>125</v>
      </c>
      <c r="C77" s="8">
        <v>90145</v>
      </c>
      <c r="D77" s="32">
        <v>15024</v>
      </c>
      <c r="E77" s="36">
        <f t="shared" si="1"/>
        <v>16.666481779355482</v>
      </c>
    </row>
    <row r="78" spans="1:5" ht="47.25">
      <c r="A78" s="12" t="s">
        <v>126</v>
      </c>
      <c r="B78" s="12" t="s">
        <v>127</v>
      </c>
      <c r="C78" s="6">
        <f>C79+C80+C81+C82+C83+C84+C85+C86+C87+C88+C89+C90+C92+C97+C98+C99+C100+C101+C103+C105+C107+C110+C111+C113+C115+C91+C116+C106+C108+C117+C118++C119+C120+C121</f>
        <v>2333566.2000000002</v>
      </c>
      <c r="D78" s="6">
        <f>D79+D80+D81+D82+D83+D84+D85+D86+D87+D88+D89+D90+D92+D97+D98+D99+D100+D101+D103+D105+D107+D110+D111+D113+D115+D91+D116+D106+D108+D117+D118++D119+D120+D121</f>
        <v>433103.35</v>
      </c>
      <c r="E78" s="35">
        <f t="shared" si="1"/>
        <v>18.559719882812836</v>
      </c>
    </row>
    <row r="79" spans="1:5" ht="31.5">
      <c r="A79" s="9" t="s">
        <v>128</v>
      </c>
      <c r="B79" s="9" t="s">
        <v>129</v>
      </c>
      <c r="C79" s="8">
        <v>10681.1</v>
      </c>
      <c r="D79" s="32">
        <v>10681.1</v>
      </c>
      <c r="E79" s="36">
        <f t="shared" ref="E79:E88" si="13">D79/C79*100</f>
        <v>100</v>
      </c>
    </row>
    <row r="80" spans="1:5" ht="31.5">
      <c r="A80" s="9" t="s">
        <v>130</v>
      </c>
      <c r="B80" s="9" t="s">
        <v>129</v>
      </c>
      <c r="C80" s="8">
        <v>67900</v>
      </c>
      <c r="D80" s="32">
        <v>67900</v>
      </c>
      <c r="E80" s="36">
        <f t="shared" si="13"/>
        <v>100</v>
      </c>
    </row>
    <row r="81" spans="1:5" ht="31.5">
      <c r="A81" s="9" t="s">
        <v>131</v>
      </c>
      <c r="B81" s="9" t="s">
        <v>132</v>
      </c>
      <c r="C81" s="8">
        <v>17085</v>
      </c>
      <c r="D81" s="32"/>
      <c r="E81" s="36"/>
    </row>
    <row r="82" spans="1:5" ht="47.25">
      <c r="A82" s="9" t="s">
        <v>133</v>
      </c>
      <c r="B82" s="9" t="s">
        <v>134</v>
      </c>
      <c r="C82" s="8">
        <v>188</v>
      </c>
      <c r="D82" s="32"/>
      <c r="E82" s="36"/>
    </row>
    <row r="83" spans="1:5" ht="47.25">
      <c r="A83" s="9" t="s">
        <v>135</v>
      </c>
      <c r="B83" s="9" t="s">
        <v>136</v>
      </c>
      <c r="C83" s="8">
        <v>232</v>
      </c>
      <c r="D83" s="32"/>
      <c r="E83" s="36"/>
    </row>
    <row r="84" spans="1:5" ht="78.75">
      <c r="A84" s="9" t="s">
        <v>137</v>
      </c>
      <c r="B84" s="9" t="s">
        <v>138</v>
      </c>
      <c r="C84" s="8">
        <v>6805</v>
      </c>
      <c r="D84" s="32"/>
      <c r="E84" s="36"/>
    </row>
    <row r="85" spans="1:5" ht="204.75">
      <c r="A85" s="9" t="s">
        <v>139</v>
      </c>
      <c r="B85" s="14" t="s">
        <v>140</v>
      </c>
      <c r="C85" s="8">
        <v>140688</v>
      </c>
      <c r="D85" s="32"/>
      <c r="E85" s="36"/>
    </row>
    <row r="86" spans="1:5" ht="50.25" customHeight="1">
      <c r="A86" s="9" t="s">
        <v>141</v>
      </c>
      <c r="B86" s="9" t="s">
        <v>142</v>
      </c>
      <c r="C86" s="8">
        <v>258</v>
      </c>
      <c r="D86" s="32"/>
      <c r="E86" s="36"/>
    </row>
    <row r="87" spans="1:5" ht="47.25">
      <c r="A87" s="7" t="s">
        <v>143</v>
      </c>
      <c r="B87" s="7" t="s">
        <v>144</v>
      </c>
      <c r="C87" s="8">
        <v>8464.4</v>
      </c>
      <c r="D87" s="32">
        <v>3300</v>
      </c>
      <c r="E87" s="36">
        <f t="shared" si="13"/>
        <v>38.986815367893769</v>
      </c>
    </row>
    <row r="88" spans="1:5" ht="47.25">
      <c r="A88" s="7" t="s">
        <v>145</v>
      </c>
      <c r="B88" s="7" t="s">
        <v>144</v>
      </c>
      <c r="C88" s="8">
        <v>92197</v>
      </c>
      <c r="D88" s="32">
        <v>19100.25</v>
      </c>
      <c r="E88" s="36">
        <f t="shared" si="13"/>
        <v>20.716780372463312</v>
      </c>
    </row>
    <row r="89" spans="1:5" ht="47.25">
      <c r="A89" s="7" t="s">
        <v>146</v>
      </c>
      <c r="B89" s="7" t="s">
        <v>147</v>
      </c>
      <c r="C89" s="8">
        <v>132549</v>
      </c>
      <c r="D89" s="32"/>
      <c r="E89" s="36"/>
    </row>
    <row r="90" spans="1:5" ht="204.75">
      <c r="A90" s="7" t="s">
        <v>148</v>
      </c>
      <c r="B90" s="15" t="s">
        <v>149</v>
      </c>
      <c r="C90" s="8">
        <v>764</v>
      </c>
      <c r="D90" s="32"/>
      <c r="E90" s="36"/>
    </row>
    <row r="91" spans="1:5" ht="94.5">
      <c r="A91" s="7" t="s">
        <v>151</v>
      </c>
      <c r="B91" s="15" t="s">
        <v>150</v>
      </c>
      <c r="C91" s="8">
        <v>47361</v>
      </c>
      <c r="D91" s="32"/>
      <c r="E91" s="36"/>
    </row>
    <row r="92" spans="1:5" ht="31.5">
      <c r="A92" s="7" t="s">
        <v>152</v>
      </c>
      <c r="B92" s="7" t="s">
        <v>153</v>
      </c>
      <c r="C92" s="8">
        <f>C96+C93+C94+C95</f>
        <v>219417.8</v>
      </c>
      <c r="D92" s="8"/>
      <c r="E92" s="36"/>
    </row>
    <row r="93" spans="1:5" ht="47.25">
      <c r="A93" s="7" t="s">
        <v>154</v>
      </c>
      <c r="B93" s="7" t="s">
        <v>155</v>
      </c>
      <c r="C93" s="8">
        <v>23457.8</v>
      </c>
      <c r="D93" s="32"/>
      <c r="E93" s="36"/>
    </row>
    <row r="94" spans="1:5" ht="47.25">
      <c r="A94" s="7" t="s">
        <v>157</v>
      </c>
      <c r="B94" s="7" t="s">
        <v>155</v>
      </c>
      <c r="C94" s="8">
        <v>13460</v>
      </c>
      <c r="D94" s="32"/>
      <c r="E94" s="36"/>
    </row>
    <row r="95" spans="1:5" ht="47.25">
      <c r="A95" s="7" t="s">
        <v>156</v>
      </c>
      <c r="B95" s="7" t="s">
        <v>155</v>
      </c>
      <c r="C95" s="8">
        <v>150000</v>
      </c>
      <c r="D95" s="32"/>
      <c r="E95" s="36"/>
    </row>
    <row r="96" spans="1:5" ht="47.25">
      <c r="A96" s="7" t="s">
        <v>158</v>
      </c>
      <c r="B96" s="7" t="s">
        <v>155</v>
      </c>
      <c r="C96" s="8">
        <v>32500</v>
      </c>
      <c r="D96" s="32"/>
      <c r="E96" s="36"/>
    </row>
    <row r="97" spans="1:5" ht="63">
      <c r="A97" s="9" t="s">
        <v>159</v>
      </c>
      <c r="B97" s="9" t="s">
        <v>160</v>
      </c>
      <c r="C97" s="8">
        <v>48744.1</v>
      </c>
      <c r="D97" s="32"/>
      <c r="E97" s="36"/>
    </row>
    <row r="98" spans="1:5" ht="192" customHeight="1">
      <c r="A98" s="9" t="s">
        <v>161</v>
      </c>
      <c r="B98" s="14" t="s">
        <v>162</v>
      </c>
      <c r="C98" s="8">
        <v>549688</v>
      </c>
      <c r="D98" s="32"/>
      <c r="E98" s="36"/>
    </row>
    <row r="99" spans="1:5" ht="142.5" customHeight="1">
      <c r="A99" s="9" t="s">
        <v>163</v>
      </c>
      <c r="B99" s="9" t="s">
        <v>164</v>
      </c>
      <c r="C99" s="8">
        <v>29307</v>
      </c>
      <c r="D99" s="32"/>
      <c r="E99" s="36"/>
    </row>
    <row r="100" spans="1:5" ht="31.5">
      <c r="A100" s="9" t="s">
        <v>165</v>
      </c>
      <c r="B100" s="9" t="s">
        <v>166</v>
      </c>
      <c r="C100" s="8">
        <v>1800</v>
      </c>
      <c r="D100" s="32"/>
      <c r="E100" s="36"/>
    </row>
    <row r="101" spans="1:5" ht="47.25">
      <c r="A101" s="7" t="s">
        <v>167</v>
      </c>
      <c r="B101" s="7" t="s">
        <v>168</v>
      </c>
      <c r="C101" s="8">
        <v>17650</v>
      </c>
      <c r="D101" s="32"/>
      <c r="E101" s="36"/>
    </row>
    <row r="102" spans="1:5" ht="63">
      <c r="A102" s="7" t="s">
        <v>169</v>
      </c>
      <c r="B102" s="7" t="s">
        <v>170</v>
      </c>
      <c r="C102" s="8">
        <f>C103</f>
        <v>35550</v>
      </c>
      <c r="D102" s="8"/>
      <c r="E102" s="36"/>
    </row>
    <row r="103" spans="1:5" ht="63">
      <c r="A103" s="7" t="s">
        <v>171</v>
      </c>
      <c r="B103" s="7" t="s">
        <v>172</v>
      </c>
      <c r="C103" s="8">
        <v>35550</v>
      </c>
      <c r="D103" s="32"/>
      <c r="E103" s="36"/>
    </row>
    <row r="104" spans="1:5" ht="157.5">
      <c r="A104" s="7" t="s">
        <v>173</v>
      </c>
      <c r="B104" s="7" t="s">
        <v>174</v>
      </c>
      <c r="C104" s="8">
        <f>C105</f>
        <v>19194.7</v>
      </c>
      <c r="D104" s="8"/>
      <c r="E104" s="36"/>
    </row>
    <row r="105" spans="1:5" ht="157.5">
      <c r="A105" s="7" t="s">
        <v>175</v>
      </c>
      <c r="B105" s="16" t="s">
        <v>176</v>
      </c>
      <c r="C105" s="8">
        <v>19194.7</v>
      </c>
      <c r="D105" s="32"/>
      <c r="E105" s="36"/>
    </row>
    <row r="106" spans="1:5" ht="47.25">
      <c r="A106" s="7" t="s">
        <v>179</v>
      </c>
      <c r="B106" s="7" t="s">
        <v>180</v>
      </c>
      <c r="C106" s="8">
        <v>297424</v>
      </c>
      <c r="D106" s="32"/>
      <c r="E106" s="36"/>
    </row>
    <row r="107" spans="1:5" ht="47.25">
      <c r="A107" s="7" t="s">
        <v>181</v>
      </c>
      <c r="B107" s="7" t="s">
        <v>180</v>
      </c>
      <c r="C107" s="8">
        <v>61804</v>
      </c>
      <c r="D107" s="32"/>
      <c r="E107" s="36"/>
    </row>
    <row r="108" spans="1:5" ht="78.75">
      <c r="A108" s="15" t="s">
        <v>177</v>
      </c>
      <c r="B108" s="15" t="s">
        <v>178</v>
      </c>
      <c r="C108" s="8"/>
      <c r="D108" s="32">
        <v>6427.3</v>
      </c>
      <c r="E108" s="36"/>
    </row>
    <row r="109" spans="1:5" ht="31.5">
      <c r="A109" s="7" t="s">
        <v>182</v>
      </c>
      <c r="B109" s="7" t="s">
        <v>183</v>
      </c>
      <c r="C109" s="8">
        <f t="shared" ref="C109:D109" si="14">C110</f>
        <v>435140</v>
      </c>
      <c r="D109" s="8">
        <f t="shared" si="14"/>
        <v>218904.5</v>
      </c>
      <c r="E109" s="36">
        <f t="shared" ref="E109:E143" si="15">D109/C109*100</f>
        <v>50.306682906650735</v>
      </c>
    </row>
    <row r="110" spans="1:5" ht="47.25">
      <c r="A110" s="7" t="s">
        <v>184</v>
      </c>
      <c r="B110" s="7" t="s">
        <v>185</v>
      </c>
      <c r="C110" s="8">
        <v>435140</v>
      </c>
      <c r="D110" s="32">
        <v>218904.5</v>
      </c>
      <c r="E110" s="36">
        <f t="shared" si="15"/>
        <v>50.306682906650735</v>
      </c>
    </row>
    <row r="111" spans="1:5" ht="63">
      <c r="A111" s="7" t="s">
        <v>186</v>
      </c>
      <c r="B111" s="15" t="s">
        <v>187</v>
      </c>
      <c r="C111" s="8">
        <v>10757.3</v>
      </c>
      <c r="D111" s="32"/>
      <c r="E111" s="36"/>
    </row>
    <row r="112" spans="1:5" ht="31.5">
      <c r="A112" s="7" t="s">
        <v>188</v>
      </c>
      <c r="B112" s="15" t="s">
        <v>189</v>
      </c>
      <c r="C112" s="8">
        <f t="shared" ref="C112" si="16">C113</f>
        <v>4167</v>
      </c>
      <c r="D112" s="8"/>
      <c r="E112" s="36"/>
    </row>
    <row r="113" spans="1:5" ht="31.5">
      <c r="A113" s="7" t="s">
        <v>190</v>
      </c>
      <c r="B113" s="15" t="s">
        <v>191</v>
      </c>
      <c r="C113" s="8">
        <v>4167</v>
      </c>
      <c r="D113" s="32"/>
      <c r="E113" s="36"/>
    </row>
    <row r="114" spans="1:5" ht="31.5">
      <c r="A114" s="7" t="s">
        <v>192</v>
      </c>
      <c r="B114" s="15" t="s">
        <v>193</v>
      </c>
      <c r="C114" s="8">
        <f t="shared" ref="C114" si="17">C115</f>
        <v>9896</v>
      </c>
      <c r="D114" s="8"/>
      <c r="E114" s="36"/>
    </row>
    <row r="115" spans="1:5" ht="47.25">
      <c r="A115" s="7" t="s">
        <v>194</v>
      </c>
      <c r="B115" s="15" t="s">
        <v>195</v>
      </c>
      <c r="C115" s="8">
        <v>9896</v>
      </c>
      <c r="D115" s="32"/>
      <c r="E115" s="36"/>
    </row>
    <row r="116" spans="1:5" ht="78.75">
      <c r="A116" s="15" t="s">
        <v>196</v>
      </c>
      <c r="B116" s="15" t="s">
        <v>434</v>
      </c>
      <c r="C116" s="8">
        <v>67853.8</v>
      </c>
      <c r="D116" s="32">
        <v>6790.2</v>
      </c>
      <c r="E116" s="36">
        <f t="shared" si="15"/>
        <v>10.007103507835964</v>
      </c>
    </row>
    <row r="117" spans="1:5" ht="78.75">
      <c r="A117" s="15" t="s">
        <v>197</v>
      </c>
      <c r="B117" s="15" t="s">
        <v>198</v>
      </c>
      <c r="C117" s="8"/>
      <c r="D117" s="32">
        <v>11700</v>
      </c>
      <c r="E117" s="36"/>
    </row>
    <row r="118" spans="1:5" ht="94.5">
      <c r="A118" s="15" t="s">
        <v>199</v>
      </c>
      <c r="B118" s="15" t="s">
        <v>200</v>
      </c>
      <c r="C118" s="8"/>
      <c r="D118" s="32">
        <v>13000</v>
      </c>
      <c r="E118" s="36"/>
    </row>
    <row r="119" spans="1:5" ht="78.75">
      <c r="A119" s="15" t="s">
        <v>201</v>
      </c>
      <c r="B119" s="15" t="s">
        <v>202</v>
      </c>
      <c r="C119" s="8"/>
      <c r="D119" s="32">
        <v>32300</v>
      </c>
      <c r="E119" s="36"/>
    </row>
    <row r="120" spans="1:5" ht="94.5">
      <c r="A120" s="15" t="s">
        <v>203</v>
      </c>
      <c r="B120" s="15" t="s">
        <v>204</v>
      </c>
      <c r="C120" s="8"/>
      <c r="D120" s="32">
        <v>40000</v>
      </c>
      <c r="E120" s="36"/>
    </row>
    <row r="121" spans="1:5" ht="66" customHeight="1">
      <c r="A121" s="15" t="s">
        <v>205</v>
      </c>
      <c r="B121" s="15" t="s">
        <v>435</v>
      </c>
      <c r="C121" s="8"/>
      <c r="D121" s="32">
        <v>3000</v>
      </c>
      <c r="E121" s="36"/>
    </row>
    <row r="122" spans="1:5" ht="31.5">
      <c r="A122" s="5" t="s">
        <v>206</v>
      </c>
      <c r="B122" s="5" t="s">
        <v>207</v>
      </c>
      <c r="C122" s="6">
        <f>C124+C126+C128+C130+C132+C134+C135+C137+C139+C141+C143+C145+C149+C150+C151+C153+C154+C156+C158+C162+C163+C146+C159</f>
        <v>2698197.1</v>
      </c>
      <c r="D122" s="6">
        <f>D124+D126+D128+D130+D132+D134+D135+D137+D139+D141+D143+D145+D149+D150+D151+D153+D154+D156+D158+D162+D163+D146+D159</f>
        <v>1470833.2849999999</v>
      </c>
      <c r="E122" s="35">
        <f t="shared" si="15"/>
        <v>54.511706539155348</v>
      </c>
    </row>
    <row r="123" spans="1:5" ht="47.25">
      <c r="A123" s="7" t="s">
        <v>208</v>
      </c>
      <c r="B123" s="7" t="s">
        <v>209</v>
      </c>
      <c r="C123" s="8">
        <f t="shared" ref="C123:D123" si="18">C124</f>
        <v>984565.1</v>
      </c>
      <c r="D123" s="8">
        <f t="shared" si="18"/>
        <v>385274.8</v>
      </c>
      <c r="E123" s="36">
        <f t="shared" si="15"/>
        <v>39.131470331418413</v>
      </c>
    </row>
    <row r="124" spans="1:5" ht="47.25">
      <c r="A124" s="7" t="s">
        <v>210</v>
      </c>
      <c r="B124" s="7" t="s">
        <v>211</v>
      </c>
      <c r="C124" s="8">
        <v>984565.1</v>
      </c>
      <c r="D124" s="32">
        <v>385274.8</v>
      </c>
      <c r="E124" s="36">
        <f t="shared" si="15"/>
        <v>39.131470331418413</v>
      </c>
    </row>
    <row r="125" spans="1:5" ht="31.5">
      <c r="A125" s="7" t="s">
        <v>212</v>
      </c>
      <c r="B125" s="7" t="s">
        <v>213</v>
      </c>
      <c r="C125" s="8">
        <f t="shared" ref="C125:D125" si="19">C126</f>
        <v>49569.2</v>
      </c>
      <c r="D125" s="8">
        <f t="shared" si="19"/>
        <v>49569.2</v>
      </c>
      <c r="E125" s="36">
        <f t="shared" si="15"/>
        <v>100</v>
      </c>
    </row>
    <row r="126" spans="1:5" ht="47.25">
      <c r="A126" s="7" t="s">
        <v>214</v>
      </c>
      <c r="B126" s="7" t="s">
        <v>215</v>
      </c>
      <c r="C126" s="8">
        <v>49569.2</v>
      </c>
      <c r="D126" s="32">
        <v>49569.2</v>
      </c>
      <c r="E126" s="36">
        <f t="shared" si="15"/>
        <v>100</v>
      </c>
    </row>
    <row r="127" spans="1:5" ht="63">
      <c r="A127" s="7" t="s">
        <v>216</v>
      </c>
      <c r="B127" s="7" t="s">
        <v>217</v>
      </c>
      <c r="C127" s="8">
        <f t="shared" ref="C127:D127" si="20">C128</f>
        <v>88246.8</v>
      </c>
      <c r="D127" s="8">
        <f t="shared" si="20"/>
        <v>22061.7</v>
      </c>
      <c r="E127" s="36">
        <f t="shared" si="15"/>
        <v>25</v>
      </c>
    </row>
    <row r="128" spans="1:5" ht="63.75" customHeight="1">
      <c r="A128" s="7" t="s">
        <v>218</v>
      </c>
      <c r="B128" s="7" t="s">
        <v>219</v>
      </c>
      <c r="C128" s="8">
        <v>88246.8</v>
      </c>
      <c r="D128" s="32">
        <v>22061.7</v>
      </c>
      <c r="E128" s="36">
        <f t="shared" si="15"/>
        <v>25</v>
      </c>
    </row>
    <row r="129" spans="1:5" ht="47.25">
      <c r="A129" s="7" t="s">
        <v>220</v>
      </c>
      <c r="B129" s="7" t="s">
        <v>221</v>
      </c>
      <c r="C129" s="8">
        <f t="shared" ref="C129:D129" si="21">C130</f>
        <v>103.6</v>
      </c>
      <c r="D129" s="8">
        <f t="shared" si="21"/>
        <v>103.6</v>
      </c>
      <c r="E129" s="36">
        <f t="shared" si="15"/>
        <v>100</v>
      </c>
    </row>
    <row r="130" spans="1:5" ht="47.25">
      <c r="A130" s="7" t="s">
        <v>222</v>
      </c>
      <c r="B130" s="7" t="s">
        <v>223</v>
      </c>
      <c r="C130" s="8">
        <v>103.6</v>
      </c>
      <c r="D130" s="32">
        <v>103.6</v>
      </c>
      <c r="E130" s="36">
        <f t="shared" si="15"/>
        <v>100</v>
      </c>
    </row>
    <row r="131" spans="1:5" ht="31.5">
      <c r="A131" s="7" t="s">
        <v>224</v>
      </c>
      <c r="B131" s="7" t="s">
        <v>225</v>
      </c>
      <c r="C131" s="8">
        <f t="shared" ref="C131:D131" si="22">C132</f>
        <v>299.2</v>
      </c>
      <c r="D131" s="8">
        <f t="shared" si="22"/>
        <v>273.5</v>
      </c>
      <c r="E131" s="36">
        <f t="shared" si="15"/>
        <v>91.410427807486641</v>
      </c>
    </row>
    <row r="132" spans="1:5" ht="47.25">
      <c r="A132" s="7" t="s">
        <v>226</v>
      </c>
      <c r="B132" s="7" t="s">
        <v>227</v>
      </c>
      <c r="C132" s="8">
        <v>299.2</v>
      </c>
      <c r="D132" s="32">
        <v>273.5</v>
      </c>
      <c r="E132" s="36">
        <f t="shared" si="15"/>
        <v>91.410427807486641</v>
      </c>
    </row>
    <row r="133" spans="1:5" ht="78.75">
      <c r="A133" s="7" t="s">
        <v>228</v>
      </c>
      <c r="B133" s="7" t="s">
        <v>229</v>
      </c>
      <c r="C133" s="8">
        <f>C134+C135</f>
        <v>258</v>
      </c>
      <c r="D133" s="8">
        <f>D134+D135</f>
        <v>129</v>
      </c>
      <c r="E133" s="36">
        <f t="shared" si="15"/>
        <v>50</v>
      </c>
    </row>
    <row r="134" spans="1:5" ht="78.75">
      <c r="A134" s="7" t="s">
        <v>230</v>
      </c>
      <c r="B134" s="7" t="s">
        <v>231</v>
      </c>
      <c r="C134" s="8">
        <v>30</v>
      </c>
      <c r="D134" s="32">
        <v>7.5</v>
      </c>
      <c r="E134" s="36">
        <f t="shared" si="15"/>
        <v>25</v>
      </c>
    </row>
    <row r="135" spans="1:5" ht="78.75">
      <c r="A135" s="7" t="s">
        <v>232</v>
      </c>
      <c r="B135" s="7" t="s">
        <v>231</v>
      </c>
      <c r="C135" s="8">
        <v>228</v>
      </c>
      <c r="D135" s="32">
        <v>121.5</v>
      </c>
      <c r="E135" s="36">
        <f t="shared" si="15"/>
        <v>53.289473684210535</v>
      </c>
    </row>
    <row r="136" spans="1:5" ht="63">
      <c r="A136" s="7" t="s">
        <v>233</v>
      </c>
      <c r="B136" s="7" t="s">
        <v>234</v>
      </c>
      <c r="C136" s="8">
        <f t="shared" ref="C136:D136" si="23">C137</f>
        <v>540</v>
      </c>
      <c r="D136" s="8">
        <f t="shared" si="23"/>
        <v>38.484999999999999</v>
      </c>
      <c r="E136" s="36">
        <f t="shared" si="15"/>
        <v>7.1268518518518524</v>
      </c>
    </row>
    <row r="137" spans="1:5" ht="78.75">
      <c r="A137" s="7" t="s">
        <v>235</v>
      </c>
      <c r="B137" s="7" t="s">
        <v>236</v>
      </c>
      <c r="C137" s="8">
        <v>540</v>
      </c>
      <c r="D137" s="32">
        <v>38.484999999999999</v>
      </c>
      <c r="E137" s="36">
        <f t="shared" si="15"/>
        <v>7.1268518518518524</v>
      </c>
    </row>
    <row r="138" spans="1:5" ht="65.25" customHeight="1">
      <c r="A138" s="7" t="s">
        <v>237</v>
      </c>
      <c r="B138" s="7" t="s">
        <v>238</v>
      </c>
      <c r="C138" s="8">
        <f t="shared" ref="C138:D138" si="24">C139</f>
        <v>578.6</v>
      </c>
      <c r="D138" s="8">
        <f t="shared" si="24"/>
        <v>144.65</v>
      </c>
      <c r="E138" s="36">
        <f t="shared" si="15"/>
        <v>25</v>
      </c>
    </row>
    <row r="139" spans="1:5" ht="78.75">
      <c r="A139" s="7" t="s">
        <v>239</v>
      </c>
      <c r="B139" s="7" t="s">
        <v>240</v>
      </c>
      <c r="C139" s="8">
        <v>578.6</v>
      </c>
      <c r="D139" s="32">
        <v>144.65</v>
      </c>
      <c r="E139" s="36">
        <f t="shared" si="15"/>
        <v>25</v>
      </c>
    </row>
    <row r="140" spans="1:5" ht="47.25">
      <c r="A140" s="7" t="s">
        <v>241</v>
      </c>
      <c r="B140" s="7" t="s">
        <v>242</v>
      </c>
      <c r="C140" s="8">
        <f t="shared" ref="C140:D140" si="25">C141</f>
        <v>24862.799999999999</v>
      </c>
      <c r="D140" s="8">
        <f t="shared" si="25"/>
        <v>24862.799999999999</v>
      </c>
      <c r="E140" s="36">
        <f t="shared" si="15"/>
        <v>100</v>
      </c>
    </row>
    <row r="141" spans="1:5" ht="63">
      <c r="A141" s="7" t="s">
        <v>243</v>
      </c>
      <c r="B141" s="7" t="s">
        <v>244</v>
      </c>
      <c r="C141" s="8">
        <v>24862.799999999999</v>
      </c>
      <c r="D141" s="32">
        <v>24862.799999999999</v>
      </c>
      <c r="E141" s="36">
        <f t="shared" si="15"/>
        <v>100</v>
      </c>
    </row>
    <row r="142" spans="1:5" ht="33" customHeight="1">
      <c r="A142" s="9" t="s">
        <v>245</v>
      </c>
      <c r="B142" s="9" t="s">
        <v>246</v>
      </c>
      <c r="C142" s="8">
        <f t="shared" ref="C142:D142" si="26">C143</f>
        <v>311468.90000000002</v>
      </c>
      <c r="D142" s="8">
        <f t="shared" si="26"/>
        <v>137085.79999999999</v>
      </c>
      <c r="E142" s="36">
        <f t="shared" si="15"/>
        <v>44.012676707048435</v>
      </c>
    </row>
    <row r="143" spans="1:5" ht="47.25">
      <c r="A143" s="9" t="s">
        <v>247</v>
      </c>
      <c r="B143" s="9" t="s">
        <v>248</v>
      </c>
      <c r="C143" s="8">
        <v>311468.90000000002</v>
      </c>
      <c r="D143" s="32">
        <v>137085.79999999999</v>
      </c>
      <c r="E143" s="36">
        <f t="shared" si="15"/>
        <v>44.012676707048435</v>
      </c>
    </row>
    <row r="144" spans="1:5" ht="47.25">
      <c r="A144" s="9" t="s">
        <v>249</v>
      </c>
      <c r="B144" s="9" t="s">
        <v>250</v>
      </c>
      <c r="C144" s="8">
        <f t="shared" ref="C144:D144" si="27">C145</f>
        <v>15025</v>
      </c>
      <c r="D144" s="8">
        <f t="shared" si="27"/>
        <v>6868.8</v>
      </c>
      <c r="E144" s="36">
        <f t="shared" ref="E144:E191" si="28">D144/C144*100</f>
        <v>45.715806988352746</v>
      </c>
    </row>
    <row r="145" spans="1:5" ht="47.25">
      <c r="A145" s="9" t="s">
        <v>251</v>
      </c>
      <c r="B145" s="9" t="s">
        <v>252</v>
      </c>
      <c r="C145" s="8">
        <v>15025</v>
      </c>
      <c r="D145" s="32">
        <v>6868.8</v>
      </c>
      <c r="E145" s="36">
        <f t="shared" si="28"/>
        <v>45.715806988352746</v>
      </c>
    </row>
    <row r="146" spans="1:5" ht="51.75" customHeight="1">
      <c r="A146" s="9" t="s">
        <v>253</v>
      </c>
      <c r="B146" s="9" t="s">
        <v>254</v>
      </c>
      <c r="C146" s="8">
        <f t="shared" ref="C146:D146" si="29">C147</f>
        <v>5938.5</v>
      </c>
      <c r="D146" s="8">
        <f t="shared" si="29"/>
        <v>5938.5</v>
      </c>
      <c r="E146" s="36">
        <f t="shared" si="28"/>
        <v>100</v>
      </c>
    </row>
    <row r="147" spans="1:5" ht="63">
      <c r="A147" s="9" t="s">
        <v>255</v>
      </c>
      <c r="B147" s="9" t="s">
        <v>256</v>
      </c>
      <c r="C147" s="8">
        <v>5938.5</v>
      </c>
      <c r="D147" s="32">
        <v>5938.5</v>
      </c>
      <c r="E147" s="36">
        <f t="shared" si="28"/>
        <v>100</v>
      </c>
    </row>
    <row r="148" spans="1:5" ht="47.25">
      <c r="A148" s="9" t="s">
        <v>257</v>
      </c>
      <c r="B148" s="14" t="s">
        <v>258</v>
      </c>
      <c r="C148" s="8">
        <f t="shared" ref="C148:D148" si="30">C149</f>
        <v>461223.6</v>
      </c>
      <c r="D148" s="8">
        <f t="shared" si="30"/>
        <v>145305.9</v>
      </c>
      <c r="E148" s="36">
        <f t="shared" si="28"/>
        <v>31.504437327144579</v>
      </c>
    </row>
    <row r="149" spans="1:5" ht="63">
      <c r="A149" s="9" t="s">
        <v>259</v>
      </c>
      <c r="B149" s="14" t="s">
        <v>260</v>
      </c>
      <c r="C149" s="8">
        <v>461223.6</v>
      </c>
      <c r="D149" s="32">
        <v>145305.9</v>
      </c>
      <c r="E149" s="36">
        <f t="shared" si="28"/>
        <v>31.504437327144579</v>
      </c>
    </row>
    <row r="150" spans="1:5" ht="63">
      <c r="A150" s="9" t="s">
        <v>261</v>
      </c>
      <c r="B150" s="9" t="s">
        <v>262</v>
      </c>
      <c r="C150" s="8">
        <v>83.3</v>
      </c>
      <c r="D150" s="32">
        <v>76.2</v>
      </c>
      <c r="E150" s="36">
        <f t="shared" si="28"/>
        <v>91.476590636254514</v>
      </c>
    </row>
    <row r="151" spans="1:5" ht="110.25">
      <c r="A151" s="9" t="s">
        <v>263</v>
      </c>
      <c r="B151" s="7" t="s">
        <v>436</v>
      </c>
      <c r="C151" s="8">
        <v>5682.8</v>
      </c>
      <c r="D151" s="32">
        <v>5496</v>
      </c>
      <c r="E151" s="36">
        <f t="shared" si="28"/>
        <v>96.712888012951353</v>
      </c>
    </row>
    <row r="152" spans="1:5" ht="80.25" customHeight="1">
      <c r="A152" s="9" t="s">
        <v>264</v>
      </c>
      <c r="B152" s="9" t="s">
        <v>265</v>
      </c>
      <c r="C152" s="8">
        <f t="shared" ref="C152:D152" si="31">C153</f>
        <v>24775</v>
      </c>
      <c r="D152" s="8">
        <f t="shared" si="31"/>
        <v>6080.5</v>
      </c>
      <c r="E152" s="36">
        <f t="shared" si="28"/>
        <v>24.542885973763877</v>
      </c>
    </row>
    <row r="153" spans="1:5" ht="110.25">
      <c r="A153" s="9" t="s">
        <v>266</v>
      </c>
      <c r="B153" s="7" t="s">
        <v>267</v>
      </c>
      <c r="C153" s="8">
        <v>24775</v>
      </c>
      <c r="D153" s="32">
        <v>6080.5</v>
      </c>
      <c r="E153" s="36">
        <f t="shared" si="28"/>
        <v>24.542885973763877</v>
      </c>
    </row>
    <row r="154" spans="1:5" ht="63">
      <c r="A154" s="9" t="s">
        <v>268</v>
      </c>
      <c r="B154" s="15" t="s">
        <v>269</v>
      </c>
      <c r="C154" s="8">
        <v>2701.5</v>
      </c>
      <c r="D154" s="32">
        <v>1350.75</v>
      </c>
      <c r="E154" s="36">
        <f t="shared" si="28"/>
        <v>50</v>
      </c>
    </row>
    <row r="155" spans="1:5" ht="94.5">
      <c r="A155" s="9" t="s">
        <v>270</v>
      </c>
      <c r="B155" s="15" t="s">
        <v>271</v>
      </c>
      <c r="C155" s="8">
        <f t="shared" ref="C155:D155" si="32">C156</f>
        <v>15578.7</v>
      </c>
      <c r="D155" s="8">
        <f t="shared" si="32"/>
        <v>3894.7</v>
      </c>
      <c r="E155" s="36">
        <f t="shared" si="28"/>
        <v>25.00016047552106</v>
      </c>
    </row>
    <row r="156" spans="1:5" ht="110.25">
      <c r="A156" s="9" t="s">
        <v>272</v>
      </c>
      <c r="B156" s="15" t="s">
        <v>273</v>
      </c>
      <c r="C156" s="8">
        <v>15578.7</v>
      </c>
      <c r="D156" s="32">
        <v>3894.7</v>
      </c>
      <c r="E156" s="36">
        <f t="shared" si="28"/>
        <v>25.00016047552106</v>
      </c>
    </row>
    <row r="157" spans="1:5" ht="94.5" customHeight="1">
      <c r="A157" s="9" t="s">
        <v>274</v>
      </c>
      <c r="B157" s="15" t="s">
        <v>275</v>
      </c>
      <c r="C157" s="8">
        <f t="shared" ref="C157:D157" si="33">C158</f>
        <v>204085.6</v>
      </c>
      <c r="D157" s="8">
        <f t="shared" si="33"/>
        <v>186775.8</v>
      </c>
      <c r="E157" s="36">
        <f t="shared" si="28"/>
        <v>91.518362883025546</v>
      </c>
    </row>
    <row r="158" spans="1:5" ht="110.25">
      <c r="A158" s="9" t="s">
        <v>276</v>
      </c>
      <c r="B158" s="15" t="s">
        <v>277</v>
      </c>
      <c r="C158" s="8">
        <v>204085.6</v>
      </c>
      <c r="D158" s="32">
        <v>186775.8</v>
      </c>
      <c r="E158" s="36">
        <f t="shared" si="28"/>
        <v>91.518362883025546</v>
      </c>
    </row>
    <row r="159" spans="1:5" ht="110.25">
      <c r="A159" s="14" t="s">
        <v>278</v>
      </c>
      <c r="B159" s="15" t="s">
        <v>279</v>
      </c>
      <c r="C159" s="8">
        <f t="shared" ref="C159:D159" si="34">C160</f>
        <v>444276</v>
      </c>
      <c r="D159" s="8">
        <f t="shared" si="34"/>
        <v>431167.7</v>
      </c>
      <c r="E159" s="36">
        <f t="shared" si="28"/>
        <v>97.04951426590678</v>
      </c>
    </row>
    <row r="160" spans="1:5" ht="126">
      <c r="A160" s="14" t="s">
        <v>280</v>
      </c>
      <c r="B160" s="15" t="s">
        <v>281</v>
      </c>
      <c r="C160" s="8">
        <v>444276</v>
      </c>
      <c r="D160" s="32">
        <v>431167.7</v>
      </c>
      <c r="E160" s="36">
        <f t="shared" si="28"/>
        <v>97.04951426590678</v>
      </c>
    </row>
    <row r="161" spans="1:5" ht="94.5">
      <c r="A161" s="9" t="s">
        <v>282</v>
      </c>
      <c r="B161" s="7" t="s">
        <v>283</v>
      </c>
      <c r="C161" s="8">
        <f t="shared" ref="C161:D161" si="35">C162</f>
        <v>54633.3</v>
      </c>
      <c r="D161" s="8">
        <f t="shared" si="35"/>
        <v>54633.3</v>
      </c>
      <c r="E161" s="36">
        <f t="shared" si="28"/>
        <v>100</v>
      </c>
    </row>
    <row r="162" spans="1:5" ht="110.25">
      <c r="A162" s="9" t="s">
        <v>284</v>
      </c>
      <c r="B162" s="7" t="s">
        <v>285</v>
      </c>
      <c r="C162" s="8">
        <v>54633.3</v>
      </c>
      <c r="D162" s="32">
        <v>54633.3</v>
      </c>
      <c r="E162" s="36">
        <f t="shared" si="28"/>
        <v>100</v>
      </c>
    </row>
    <row r="163" spans="1:5" ht="78.75">
      <c r="A163" s="9" t="s">
        <v>286</v>
      </c>
      <c r="B163" s="7" t="s">
        <v>287</v>
      </c>
      <c r="C163" s="8">
        <v>3701.6</v>
      </c>
      <c r="D163" s="32">
        <v>3701.6</v>
      </c>
      <c r="E163" s="36">
        <f t="shared" si="28"/>
        <v>100</v>
      </c>
    </row>
    <row r="164" spans="1:5">
      <c r="A164" s="18" t="s">
        <v>288</v>
      </c>
      <c r="B164" s="18" t="s">
        <v>289</v>
      </c>
      <c r="C164" s="6">
        <f>C165+C167+C169+C171+C173+C176+C175</f>
        <v>123223</v>
      </c>
      <c r="D164" s="6">
        <f>D165+D167+D169+D171+D173+D176+D175</f>
        <v>130285.19099999999</v>
      </c>
      <c r="E164" s="35">
        <f t="shared" si="28"/>
        <v>105.73122793634305</v>
      </c>
    </row>
    <row r="165" spans="1:5" ht="47.25">
      <c r="A165" s="7" t="s">
        <v>290</v>
      </c>
      <c r="B165" s="7" t="s">
        <v>291</v>
      </c>
      <c r="C165" s="8">
        <f t="shared" ref="C165:D165" si="36">C166</f>
        <v>11625.7</v>
      </c>
      <c r="D165" s="8">
        <f t="shared" si="36"/>
        <v>2722.1129999999998</v>
      </c>
      <c r="E165" s="36">
        <f t="shared" si="28"/>
        <v>23.414615894096695</v>
      </c>
    </row>
    <row r="166" spans="1:5" ht="63">
      <c r="A166" s="7" t="s">
        <v>292</v>
      </c>
      <c r="B166" s="7" t="s">
        <v>293</v>
      </c>
      <c r="C166" s="8">
        <v>11625.7</v>
      </c>
      <c r="D166" s="32">
        <v>2722.1129999999998</v>
      </c>
      <c r="E166" s="36">
        <f t="shared" si="28"/>
        <v>23.414615894096695</v>
      </c>
    </row>
    <row r="167" spans="1:5" ht="47.25">
      <c r="A167" s="7" t="s">
        <v>294</v>
      </c>
      <c r="B167" s="7" t="s">
        <v>295</v>
      </c>
      <c r="C167" s="8">
        <f t="shared" ref="C167:D167" si="37">C168</f>
        <v>2128.6</v>
      </c>
      <c r="D167" s="8">
        <f t="shared" si="37"/>
        <v>448.07799999999997</v>
      </c>
      <c r="E167" s="36">
        <f t="shared" si="28"/>
        <v>21.050361740110869</v>
      </c>
    </row>
    <row r="168" spans="1:5" ht="63">
      <c r="A168" s="7" t="s">
        <v>296</v>
      </c>
      <c r="B168" s="7" t="s">
        <v>297</v>
      </c>
      <c r="C168" s="8">
        <v>2128.6</v>
      </c>
      <c r="D168" s="32">
        <v>448.07799999999997</v>
      </c>
      <c r="E168" s="36">
        <f t="shared" si="28"/>
        <v>21.050361740110869</v>
      </c>
    </row>
    <row r="169" spans="1:5" ht="47.25">
      <c r="A169" s="7" t="s">
        <v>298</v>
      </c>
      <c r="B169" s="7" t="s">
        <v>299</v>
      </c>
      <c r="C169" s="8">
        <f t="shared" ref="C169:D169" si="38">C170</f>
        <v>9344</v>
      </c>
      <c r="D169" s="8">
        <f t="shared" si="38"/>
        <v>4672</v>
      </c>
      <c r="E169" s="36">
        <f t="shared" si="28"/>
        <v>50</v>
      </c>
    </row>
    <row r="170" spans="1:5" ht="63">
      <c r="A170" s="7" t="s">
        <v>300</v>
      </c>
      <c r="B170" s="7" t="s">
        <v>301</v>
      </c>
      <c r="C170" s="8">
        <v>9344</v>
      </c>
      <c r="D170" s="32">
        <v>4672</v>
      </c>
      <c r="E170" s="36">
        <f t="shared" si="28"/>
        <v>50</v>
      </c>
    </row>
    <row r="171" spans="1:5" ht="63">
      <c r="A171" s="7" t="s">
        <v>302</v>
      </c>
      <c r="B171" s="7" t="s">
        <v>303</v>
      </c>
      <c r="C171" s="8">
        <f t="shared" ref="C171:D171" si="39">C172</f>
        <v>96845.7</v>
      </c>
      <c r="D171" s="8">
        <f t="shared" si="39"/>
        <v>94306.4</v>
      </c>
      <c r="E171" s="36">
        <f t="shared" si="28"/>
        <v>97.377994066850675</v>
      </c>
    </row>
    <row r="172" spans="1:5" ht="63">
      <c r="A172" s="7" t="s">
        <v>304</v>
      </c>
      <c r="B172" s="7" t="s">
        <v>305</v>
      </c>
      <c r="C172" s="8">
        <v>96845.7</v>
      </c>
      <c r="D172" s="32">
        <v>94306.4</v>
      </c>
      <c r="E172" s="36">
        <f t="shared" si="28"/>
        <v>97.377994066850675</v>
      </c>
    </row>
    <row r="173" spans="1:5" ht="78.75">
      <c r="A173" s="7" t="s">
        <v>306</v>
      </c>
      <c r="B173" s="7" t="s">
        <v>307</v>
      </c>
      <c r="C173" s="8">
        <f t="shared" ref="C173" si="40">C174</f>
        <v>3279</v>
      </c>
      <c r="D173" s="8"/>
      <c r="E173" s="36"/>
    </row>
    <row r="174" spans="1:5" ht="78.75">
      <c r="A174" s="7" t="s">
        <v>308</v>
      </c>
      <c r="B174" s="7" t="s">
        <v>309</v>
      </c>
      <c r="C174" s="8">
        <v>3279</v>
      </c>
      <c r="D174" s="32"/>
      <c r="E174" s="36"/>
    </row>
    <row r="175" spans="1:5" ht="63">
      <c r="A175" s="7" t="s">
        <v>419</v>
      </c>
      <c r="B175" s="7" t="s">
        <v>420</v>
      </c>
      <c r="C175" s="8"/>
      <c r="D175" s="32">
        <v>10</v>
      </c>
      <c r="E175" s="36"/>
    </row>
    <row r="176" spans="1:5" ht="94.5">
      <c r="A176" s="7" t="s">
        <v>310</v>
      </c>
      <c r="B176" s="7" t="s">
        <v>311</v>
      </c>
      <c r="C176" s="8"/>
      <c r="D176" s="32">
        <v>28126.6</v>
      </c>
      <c r="E176" s="36"/>
    </row>
    <row r="177" spans="1:5" ht="47.25">
      <c r="A177" s="19" t="s">
        <v>312</v>
      </c>
      <c r="B177" s="19" t="s">
        <v>313</v>
      </c>
      <c r="C177" s="20"/>
      <c r="D177" s="20">
        <f t="shared" ref="D177" si="41">D178</f>
        <v>46599.661999999997</v>
      </c>
      <c r="E177" s="36"/>
    </row>
    <row r="178" spans="1:5" ht="47.25">
      <c r="A178" s="15" t="s">
        <v>314</v>
      </c>
      <c r="B178" s="15" t="s">
        <v>315</v>
      </c>
      <c r="C178" s="17"/>
      <c r="D178" s="17">
        <f>D179+D180+D181</f>
        <v>46599.661999999997</v>
      </c>
      <c r="E178" s="36"/>
    </row>
    <row r="179" spans="1:5" ht="94.5">
      <c r="A179" s="15" t="s">
        <v>316</v>
      </c>
      <c r="B179" s="15" t="s">
        <v>317</v>
      </c>
      <c r="C179" s="8"/>
      <c r="D179" s="32">
        <v>-1784.239</v>
      </c>
      <c r="E179" s="36"/>
    </row>
    <row r="180" spans="1:5" ht="94.5">
      <c r="A180" s="15" t="s">
        <v>318</v>
      </c>
      <c r="B180" s="15" t="s">
        <v>319</v>
      </c>
      <c r="C180" s="8"/>
      <c r="D180" s="32">
        <v>28395.734</v>
      </c>
      <c r="E180" s="36"/>
    </row>
    <row r="181" spans="1:5" ht="126">
      <c r="A181" s="15" t="s">
        <v>320</v>
      </c>
      <c r="B181" s="15" t="s">
        <v>321</v>
      </c>
      <c r="C181" s="8"/>
      <c r="D181" s="32">
        <v>19988.167000000001</v>
      </c>
      <c r="E181" s="36"/>
    </row>
    <row r="182" spans="1:5" ht="31.5">
      <c r="A182" s="19" t="s">
        <v>322</v>
      </c>
      <c r="B182" s="19" t="s">
        <v>323</v>
      </c>
      <c r="C182" s="6"/>
      <c r="D182" s="6">
        <f>D183</f>
        <v>847.84900000000005</v>
      </c>
      <c r="E182" s="36"/>
    </row>
    <row r="183" spans="1:5" ht="47.25">
      <c r="A183" s="15" t="s">
        <v>324</v>
      </c>
      <c r="B183" s="15" t="s">
        <v>325</v>
      </c>
      <c r="C183" s="8"/>
      <c r="D183" s="8">
        <f>D184+D185</f>
        <v>847.84900000000005</v>
      </c>
      <c r="E183" s="36"/>
    </row>
    <row r="184" spans="1:5" ht="63">
      <c r="A184" s="15" t="s">
        <v>326</v>
      </c>
      <c r="B184" s="15" t="s">
        <v>327</v>
      </c>
      <c r="C184" s="8"/>
      <c r="D184" s="32">
        <v>809.84900000000005</v>
      </c>
      <c r="E184" s="36"/>
    </row>
    <row r="185" spans="1:5" ht="47.25">
      <c r="A185" s="15" t="s">
        <v>421</v>
      </c>
      <c r="B185" s="15" t="s">
        <v>422</v>
      </c>
      <c r="C185" s="8"/>
      <c r="D185" s="32">
        <v>38</v>
      </c>
      <c r="E185" s="36"/>
    </row>
    <row r="186" spans="1:5">
      <c r="A186" s="5" t="s">
        <v>328</v>
      </c>
      <c r="B186" s="5" t="s">
        <v>329</v>
      </c>
      <c r="C186" s="6">
        <f t="shared" ref="C186:D186" si="42">C187</f>
        <v>2576</v>
      </c>
      <c r="D186" s="6">
        <f t="shared" si="42"/>
        <v>2657.55</v>
      </c>
      <c r="E186" s="35">
        <f t="shared" si="28"/>
        <v>103.16576086956522</v>
      </c>
    </row>
    <row r="187" spans="1:5" ht="31.5">
      <c r="A187" s="7" t="s">
        <v>330</v>
      </c>
      <c r="B187" s="7" t="s">
        <v>331</v>
      </c>
      <c r="C187" s="8">
        <f>C191+C188</f>
        <v>2576</v>
      </c>
      <c r="D187" s="8">
        <f>D191+D188</f>
        <v>2657.55</v>
      </c>
      <c r="E187" s="36">
        <f t="shared" si="28"/>
        <v>103.16576086956522</v>
      </c>
    </row>
    <row r="188" spans="1:5" ht="63">
      <c r="A188" s="7" t="s">
        <v>424</v>
      </c>
      <c r="B188" s="7" t="s">
        <v>427</v>
      </c>
      <c r="C188" s="8"/>
      <c r="D188" s="8">
        <f>D189+D190</f>
        <v>1153.4399999999998</v>
      </c>
      <c r="E188" s="36"/>
    </row>
    <row r="189" spans="1:5" ht="63">
      <c r="A189" s="7" t="s">
        <v>425</v>
      </c>
      <c r="B189" s="7" t="s">
        <v>427</v>
      </c>
      <c r="C189" s="8"/>
      <c r="D189" s="8">
        <v>1148.5999999999999</v>
      </c>
      <c r="E189" s="36"/>
    </row>
    <row r="190" spans="1:5" ht="63">
      <c r="A190" s="7" t="s">
        <v>426</v>
      </c>
      <c r="B190" s="7" t="s">
        <v>427</v>
      </c>
      <c r="C190" s="8"/>
      <c r="D190" s="8">
        <v>4.84</v>
      </c>
      <c r="E190" s="36"/>
    </row>
    <row r="191" spans="1:5" ht="31.5">
      <c r="A191" s="7" t="s">
        <v>332</v>
      </c>
      <c r="B191" s="7" t="s">
        <v>333</v>
      </c>
      <c r="C191" s="8">
        <f>C193+C194+C192</f>
        <v>2576</v>
      </c>
      <c r="D191" s="8">
        <f>D193+D194+D192</f>
        <v>1504.1100000000001</v>
      </c>
      <c r="E191" s="36">
        <f t="shared" si="28"/>
        <v>58.389363354037272</v>
      </c>
    </row>
    <row r="192" spans="1:5" ht="31.5">
      <c r="A192" s="15" t="s">
        <v>423</v>
      </c>
      <c r="B192" s="15" t="s">
        <v>335</v>
      </c>
      <c r="C192" s="8"/>
      <c r="D192" s="8">
        <v>1050</v>
      </c>
      <c r="E192" s="36"/>
    </row>
    <row r="193" spans="1:5" ht="31.5">
      <c r="A193" s="15" t="s">
        <v>334</v>
      </c>
      <c r="B193" s="15" t="s">
        <v>335</v>
      </c>
      <c r="C193" s="8">
        <v>200</v>
      </c>
      <c r="D193" s="32"/>
      <c r="E193" s="36"/>
    </row>
    <row r="194" spans="1:5" ht="31.5">
      <c r="A194" s="15" t="s">
        <v>336</v>
      </c>
      <c r="B194" s="15" t="s">
        <v>335</v>
      </c>
      <c r="C194" s="8">
        <f>1503+873</f>
        <v>2376</v>
      </c>
      <c r="D194" s="32">
        <v>454.11</v>
      </c>
      <c r="E194" s="36">
        <f t="shared" ref="E194:E254" si="43">D194/C194*100</f>
        <v>19.112373737373741</v>
      </c>
    </row>
    <row r="195" spans="1:5" ht="94.5">
      <c r="A195" s="5" t="s">
        <v>337</v>
      </c>
      <c r="B195" s="5" t="s">
        <v>338</v>
      </c>
      <c r="C195" s="6"/>
      <c r="D195" s="6">
        <f>D196+D222</f>
        <v>86674.468999999983</v>
      </c>
      <c r="E195" s="36"/>
    </row>
    <row r="196" spans="1:5" ht="79.5" customHeight="1">
      <c r="A196" s="7" t="s">
        <v>339</v>
      </c>
      <c r="B196" s="7" t="s">
        <v>340</v>
      </c>
      <c r="C196" s="8"/>
      <c r="D196" s="8">
        <f t="shared" ref="D196" si="44">D197</f>
        <v>59919.042999999991</v>
      </c>
      <c r="E196" s="36"/>
    </row>
    <row r="197" spans="1:5" ht="81" customHeight="1">
      <c r="A197" s="7" t="s">
        <v>341</v>
      </c>
      <c r="B197" s="7" t="s">
        <v>342</v>
      </c>
      <c r="C197" s="17"/>
      <c r="D197" s="17">
        <f>D198+D208+D221</f>
        <v>59919.042999999991</v>
      </c>
      <c r="E197" s="36"/>
    </row>
    <row r="198" spans="1:5" ht="78.75">
      <c r="A198" s="7" t="s">
        <v>343</v>
      </c>
      <c r="B198" s="7" t="s">
        <v>344</v>
      </c>
      <c r="C198" s="8"/>
      <c r="D198" s="8">
        <f>SUM(D199:D207)</f>
        <v>9965.634</v>
      </c>
      <c r="E198" s="36"/>
    </row>
    <row r="199" spans="1:5" ht="78.75">
      <c r="A199" s="7" t="s">
        <v>345</v>
      </c>
      <c r="B199" s="7" t="s">
        <v>344</v>
      </c>
      <c r="C199" s="8"/>
      <c r="D199" s="32">
        <v>77.001000000000005</v>
      </c>
      <c r="E199" s="36"/>
    </row>
    <row r="200" spans="1:5" ht="78.75">
      <c r="A200" s="7" t="s">
        <v>346</v>
      </c>
      <c r="B200" s="7" t="s">
        <v>344</v>
      </c>
      <c r="C200" s="8"/>
      <c r="D200" s="32">
        <v>0.188</v>
      </c>
      <c r="E200" s="36"/>
    </row>
    <row r="201" spans="1:5" ht="78.75">
      <c r="A201" s="7" t="s">
        <v>347</v>
      </c>
      <c r="B201" s="7" t="s">
        <v>344</v>
      </c>
      <c r="C201" s="8"/>
      <c r="D201" s="32">
        <v>39.218000000000004</v>
      </c>
      <c r="E201" s="36"/>
    </row>
    <row r="202" spans="1:5" ht="78.75">
      <c r="A202" s="7" t="s">
        <v>348</v>
      </c>
      <c r="B202" s="7" t="s">
        <v>344</v>
      </c>
      <c r="C202" s="8"/>
      <c r="D202" s="32">
        <v>0.23799999999999999</v>
      </c>
      <c r="E202" s="36"/>
    </row>
    <row r="203" spans="1:5" ht="78.75">
      <c r="A203" s="7" t="s">
        <v>349</v>
      </c>
      <c r="B203" s="7" t="s">
        <v>344</v>
      </c>
      <c r="C203" s="8"/>
      <c r="D203" s="32">
        <v>8048.4579999999996</v>
      </c>
      <c r="E203" s="36"/>
    </row>
    <row r="204" spans="1:5" ht="78.75">
      <c r="A204" s="7" t="s">
        <v>350</v>
      </c>
      <c r="B204" s="7" t="s">
        <v>344</v>
      </c>
      <c r="C204" s="8"/>
      <c r="D204" s="32">
        <v>15.243</v>
      </c>
      <c r="E204" s="36"/>
    </row>
    <row r="205" spans="1:5" ht="78.75">
      <c r="A205" s="7" t="s">
        <v>351</v>
      </c>
      <c r="B205" s="7" t="s">
        <v>344</v>
      </c>
      <c r="C205" s="8"/>
      <c r="D205" s="32">
        <v>0.40500000000000003</v>
      </c>
      <c r="E205" s="36"/>
    </row>
    <row r="206" spans="1:5" ht="78.75">
      <c r="A206" s="7" t="s">
        <v>428</v>
      </c>
      <c r="B206" s="7" t="s">
        <v>344</v>
      </c>
      <c r="C206" s="8"/>
      <c r="D206" s="32">
        <v>1784.239</v>
      </c>
      <c r="E206" s="36"/>
    </row>
    <row r="207" spans="1:5" ht="78.75">
      <c r="A207" s="7" t="s">
        <v>429</v>
      </c>
      <c r="B207" s="7" t="s">
        <v>344</v>
      </c>
      <c r="C207" s="8"/>
      <c r="D207" s="32">
        <v>0.64400000000000002</v>
      </c>
      <c r="E207" s="36"/>
    </row>
    <row r="208" spans="1:5" ht="78.75">
      <c r="A208" s="7" t="s">
        <v>352</v>
      </c>
      <c r="B208" s="7" t="s">
        <v>353</v>
      </c>
      <c r="C208" s="17"/>
      <c r="D208" s="17">
        <f t="shared" ref="D208" si="45">SUM(D209:D220)</f>
        <v>49888.749999999993</v>
      </c>
      <c r="E208" s="36"/>
    </row>
    <row r="209" spans="1:5" ht="78.75">
      <c r="A209" s="7" t="s">
        <v>354</v>
      </c>
      <c r="B209" s="7" t="s">
        <v>353</v>
      </c>
      <c r="C209" s="8"/>
      <c r="D209" s="32">
        <v>2278.502</v>
      </c>
      <c r="E209" s="36"/>
    </row>
    <row r="210" spans="1:5" ht="78.75">
      <c r="A210" s="7" t="s">
        <v>355</v>
      </c>
      <c r="B210" s="7" t="s">
        <v>353</v>
      </c>
      <c r="C210" s="8"/>
      <c r="D210" s="32">
        <v>5167.7259999999997</v>
      </c>
      <c r="E210" s="36"/>
    </row>
    <row r="211" spans="1:5" ht="78.75">
      <c r="A211" s="7" t="s">
        <v>356</v>
      </c>
      <c r="B211" s="7" t="s">
        <v>353</v>
      </c>
      <c r="C211" s="8"/>
      <c r="D211" s="32">
        <v>2901.87</v>
      </c>
      <c r="E211" s="36"/>
    </row>
    <row r="212" spans="1:5" ht="78.75">
      <c r="A212" s="7" t="s">
        <v>357</v>
      </c>
      <c r="B212" s="7" t="s">
        <v>353</v>
      </c>
      <c r="C212" s="8"/>
      <c r="D212" s="32">
        <v>25.888999999999999</v>
      </c>
      <c r="E212" s="36"/>
    </row>
    <row r="213" spans="1:5" ht="78.75">
      <c r="A213" s="7" t="s">
        <v>358</v>
      </c>
      <c r="B213" s="7" t="s">
        <v>353</v>
      </c>
      <c r="C213" s="8"/>
      <c r="D213" s="32">
        <v>559.45100000000002</v>
      </c>
      <c r="E213" s="36"/>
    </row>
    <row r="214" spans="1:5" ht="78.75">
      <c r="A214" s="7" t="s">
        <v>359</v>
      </c>
      <c r="B214" s="7" t="s">
        <v>353</v>
      </c>
      <c r="C214" s="8"/>
      <c r="D214" s="32">
        <v>26834.061000000002</v>
      </c>
      <c r="E214" s="36"/>
    </row>
    <row r="215" spans="1:5" ht="78.75">
      <c r="A215" s="7" t="s">
        <v>360</v>
      </c>
      <c r="B215" s="7" t="s">
        <v>353</v>
      </c>
      <c r="C215" s="8"/>
      <c r="D215" s="32">
        <v>2606.0619999999999</v>
      </c>
      <c r="E215" s="36"/>
    </row>
    <row r="216" spans="1:5" ht="78.75">
      <c r="A216" s="7" t="s">
        <v>361</v>
      </c>
      <c r="B216" s="7" t="s">
        <v>353</v>
      </c>
      <c r="C216" s="8"/>
      <c r="D216" s="32">
        <v>11.68</v>
      </c>
      <c r="E216" s="36"/>
    </row>
    <row r="217" spans="1:5" ht="78.75">
      <c r="A217" s="7" t="s">
        <v>362</v>
      </c>
      <c r="B217" s="7" t="s">
        <v>353</v>
      </c>
      <c r="C217" s="8"/>
      <c r="D217" s="32">
        <v>142.16900000000001</v>
      </c>
      <c r="E217" s="36"/>
    </row>
    <row r="218" spans="1:5" ht="78.75">
      <c r="A218" s="7" t="s">
        <v>363</v>
      </c>
      <c r="B218" s="7" t="s">
        <v>353</v>
      </c>
      <c r="C218" s="8"/>
      <c r="D218" s="32">
        <v>68.25</v>
      </c>
      <c r="E218" s="36"/>
    </row>
    <row r="219" spans="1:5" ht="78.75">
      <c r="A219" s="7" t="s">
        <v>364</v>
      </c>
      <c r="B219" s="7" t="s">
        <v>353</v>
      </c>
      <c r="C219" s="8"/>
      <c r="D219" s="32">
        <v>2200.636</v>
      </c>
      <c r="E219" s="36"/>
    </row>
    <row r="220" spans="1:5" ht="78.75">
      <c r="A220" s="7" t="s">
        <v>365</v>
      </c>
      <c r="B220" s="7" t="s">
        <v>353</v>
      </c>
      <c r="C220" s="8"/>
      <c r="D220" s="32">
        <v>7092.4539999999997</v>
      </c>
      <c r="E220" s="36"/>
    </row>
    <row r="221" spans="1:5" ht="78.75">
      <c r="A221" s="7" t="s">
        <v>432</v>
      </c>
      <c r="B221" s="7" t="s">
        <v>433</v>
      </c>
      <c r="C221" s="8"/>
      <c r="D221" s="32">
        <v>64.659000000000006</v>
      </c>
      <c r="E221" s="36"/>
    </row>
    <row r="222" spans="1:5" ht="47.25">
      <c r="A222" s="7" t="s">
        <v>366</v>
      </c>
      <c r="B222" s="7" t="s">
        <v>367</v>
      </c>
      <c r="C222" s="8"/>
      <c r="D222" s="8">
        <f t="shared" ref="D222" si="46">D223</f>
        <v>26755.425999999999</v>
      </c>
      <c r="E222" s="36"/>
    </row>
    <row r="223" spans="1:5" ht="47.25">
      <c r="A223" s="7" t="s">
        <v>368</v>
      </c>
      <c r="B223" s="7" t="s">
        <v>369</v>
      </c>
      <c r="C223" s="8"/>
      <c r="D223" s="8">
        <f t="shared" ref="D223" si="47">D224+D230</f>
        <v>26755.425999999999</v>
      </c>
      <c r="E223" s="36"/>
    </row>
    <row r="224" spans="1:5" ht="47.25">
      <c r="A224" s="7" t="s">
        <v>370</v>
      </c>
      <c r="B224" s="7" t="s">
        <v>371</v>
      </c>
      <c r="C224" s="8"/>
      <c r="D224" s="8">
        <f t="shared" ref="D224" si="48">SUM(D225:D229)</f>
        <v>25287.866999999998</v>
      </c>
      <c r="E224" s="36"/>
    </row>
    <row r="225" spans="1:5" ht="47.25">
      <c r="A225" s="7" t="s">
        <v>372</v>
      </c>
      <c r="B225" s="7" t="s">
        <v>371</v>
      </c>
      <c r="C225" s="8"/>
      <c r="D225" s="32">
        <v>23978.687999999998</v>
      </c>
      <c r="E225" s="36"/>
    </row>
    <row r="226" spans="1:5" ht="47.25">
      <c r="A226" s="7" t="s">
        <v>373</v>
      </c>
      <c r="B226" s="7" t="s">
        <v>371</v>
      </c>
      <c r="C226" s="8"/>
      <c r="D226" s="32">
        <v>188.833</v>
      </c>
      <c r="E226" s="36"/>
    </row>
    <row r="227" spans="1:5" ht="47.25">
      <c r="A227" s="7" t="s">
        <v>374</v>
      </c>
      <c r="B227" s="7" t="s">
        <v>371</v>
      </c>
      <c r="C227" s="8"/>
      <c r="D227" s="32">
        <v>942.66899999999998</v>
      </c>
      <c r="E227" s="36"/>
    </row>
    <row r="228" spans="1:5" ht="47.25">
      <c r="A228" s="7" t="s">
        <v>375</v>
      </c>
      <c r="B228" s="7" t="s">
        <v>371</v>
      </c>
      <c r="C228" s="8"/>
      <c r="D228" s="32">
        <v>3.3410000000000002</v>
      </c>
      <c r="E228" s="36"/>
    </row>
    <row r="229" spans="1:5" ht="47.25">
      <c r="A229" s="7" t="s">
        <v>376</v>
      </c>
      <c r="B229" s="7" t="s">
        <v>371</v>
      </c>
      <c r="C229" s="8"/>
      <c r="D229" s="32">
        <v>174.33600000000001</v>
      </c>
      <c r="E229" s="36"/>
    </row>
    <row r="230" spans="1:5" ht="47.25">
      <c r="A230" s="7" t="s">
        <v>377</v>
      </c>
      <c r="B230" s="7" t="s">
        <v>378</v>
      </c>
      <c r="C230" s="8"/>
      <c r="D230" s="8">
        <f>SUM(D231:D235)</f>
        <v>1467.559</v>
      </c>
      <c r="E230" s="36"/>
    </row>
    <row r="231" spans="1:5" ht="47.25">
      <c r="A231" s="7" t="s">
        <v>430</v>
      </c>
      <c r="B231" s="7" t="s">
        <v>378</v>
      </c>
      <c r="C231" s="8"/>
      <c r="D231" s="13">
        <v>5.6000000000000001E-2</v>
      </c>
      <c r="E231" s="36"/>
    </row>
    <row r="232" spans="1:5" ht="47.25">
      <c r="A232" s="7" t="s">
        <v>379</v>
      </c>
      <c r="B232" s="7" t="s">
        <v>378</v>
      </c>
      <c r="C232" s="8"/>
      <c r="D232" s="32">
        <v>12.622999999999999</v>
      </c>
      <c r="E232" s="36"/>
    </row>
    <row r="233" spans="1:5" ht="47.25">
      <c r="A233" s="7" t="s">
        <v>380</v>
      </c>
      <c r="B233" s="7" t="s">
        <v>378</v>
      </c>
      <c r="C233" s="8"/>
      <c r="D233" s="32">
        <v>683.64800000000002</v>
      </c>
      <c r="E233" s="36"/>
    </row>
    <row r="234" spans="1:5" ht="47.25">
      <c r="A234" s="7" t="s">
        <v>381</v>
      </c>
      <c r="B234" s="7" t="s">
        <v>378</v>
      </c>
      <c r="C234" s="8"/>
      <c r="D234" s="32">
        <v>771.22</v>
      </c>
      <c r="E234" s="36"/>
    </row>
    <row r="235" spans="1:5" ht="47.25">
      <c r="A235" s="7" t="s">
        <v>431</v>
      </c>
      <c r="B235" s="7" t="s">
        <v>378</v>
      </c>
      <c r="C235" s="8"/>
      <c r="D235" s="33">
        <v>1.2E-2</v>
      </c>
      <c r="E235" s="36"/>
    </row>
    <row r="236" spans="1:5" ht="63">
      <c r="A236" s="5" t="s">
        <v>382</v>
      </c>
      <c r="B236" s="5" t="s">
        <v>383</v>
      </c>
      <c r="C236" s="6"/>
      <c r="D236" s="6">
        <f t="shared" ref="D236" si="49">D237</f>
        <v>-428042.788</v>
      </c>
      <c r="E236" s="36"/>
    </row>
    <row r="237" spans="1:5" ht="63">
      <c r="A237" s="7" t="s">
        <v>384</v>
      </c>
      <c r="B237" s="7" t="s">
        <v>385</v>
      </c>
      <c r="C237" s="8"/>
      <c r="D237" s="8">
        <f t="shared" ref="D237" si="50">SUM(D238:D253)</f>
        <v>-428042.788</v>
      </c>
      <c r="E237" s="36"/>
    </row>
    <row r="238" spans="1:5" ht="63">
      <c r="A238" s="7" t="s">
        <v>386</v>
      </c>
      <c r="B238" s="7" t="s">
        <v>385</v>
      </c>
      <c r="C238" s="8"/>
      <c r="D238" s="32">
        <v>-122810.319</v>
      </c>
      <c r="E238" s="36"/>
    </row>
    <row r="239" spans="1:5" ht="63">
      <c r="A239" s="7" t="s">
        <v>387</v>
      </c>
      <c r="B239" s="7" t="s">
        <v>385</v>
      </c>
      <c r="C239" s="8"/>
      <c r="D239" s="32">
        <v>-2821.7240000000002</v>
      </c>
      <c r="E239" s="36"/>
    </row>
    <row r="240" spans="1:5" ht="63">
      <c r="A240" s="7" t="s">
        <v>388</v>
      </c>
      <c r="B240" s="7" t="s">
        <v>385</v>
      </c>
      <c r="C240" s="8"/>
      <c r="D240" s="32">
        <v>-27340.26</v>
      </c>
      <c r="E240" s="36"/>
    </row>
    <row r="241" spans="1:5" ht="63">
      <c r="A241" s="7" t="s">
        <v>389</v>
      </c>
      <c r="B241" s="7" t="s">
        <v>385</v>
      </c>
      <c r="C241" s="8"/>
      <c r="D241" s="32">
        <v>-1642.2739999999999</v>
      </c>
      <c r="E241" s="36"/>
    </row>
    <row r="242" spans="1:5" ht="63">
      <c r="A242" s="7" t="s">
        <v>390</v>
      </c>
      <c r="B242" s="7" t="s">
        <v>385</v>
      </c>
      <c r="C242" s="8"/>
      <c r="D242" s="32">
        <v>-83756.998999999996</v>
      </c>
      <c r="E242" s="36"/>
    </row>
    <row r="243" spans="1:5" ht="63">
      <c r="A243" s="7" t="s">
        <v>391</v>
      </c>
      <c r="B243" s="7" t="s">
        <v>385</v>
      </c>
      <c r="C243" s="8"/>
      <c r="D243" s="32">
        <v>-13386.620999999999</v>
      </c>
      <c r="E243" s="36"/>
    </row>
    <row r="244" spans="1:5" ht="63">
      <c r="A244" s="7" t="s">
        <v>392</v>
      </c>
      <c r="B244" s="7" t="s">
        <v>385</v>
      </c>
      <c r="C244" s="8"/>
      <c r="D244" s="32">
        <v>-18881.275000000001</v>
      </c>
      <c r="E244" s="36"/>
    </row>
    <row r="245" spans="1:5" ht="63">
      <c r="A245" s="7" t="s">
        <v>393</v>
      </c>
      <c r="B245" s="7" t="s">
        <v>385</v>
      </c>
      <c r="C245" s="8"/>
      <c r="D245" s="32">
        <v>-3530.6309999999999</v>
      </c>
      <c r="E245" s="36"/>
    </row>
    <row r="246" spans="1:5" ht="63">
      <c r="A246" s="7" t="s">
        <v>394</v>
      </c>
      <c r="B246" s="7" t="s">
        <v>385</v>
      </c>
      <c r="C246" s="8"/>
      <c r="D246" s="32">
        <v>-11.68</v>
      </c>
      <c r="E246" s="36"/>
    </row>
    <row r="247" spans="1:5" ht="63">
      <c r="A247" s="7" t="s">
        <v>395</v>
      </c>
      <c r="B247" s="7" t="s">
        <v>385</v>
      </c>
      <c r="C247" s="8"/>
      <c r="D247" s="32">
        <v>-7224.6279999999997</v>
      </c>
      <c r="E247" s="36"/>
    </row>
    <row r="248" spans="1:5" ht="63">
      <c r="A248" s="7" t="s">
        <v>396</v>
      </c>
      <c r="B248" s="7" t="s">
        <v>385</v>
      </c>
      <c r="C248" s="8"/>
      <c r="D248" s="32">
        <v>-25.225000000000001</v>
      </c>
      <c r="E248" s="36"/>
    </row>
    <row r="249" spans="1:5" ht="63">
      <c r="A249" s="7" t="s">
        <v>397</v>
      </c>
      <c r="B249" s="7" t="s">
        <v>385</v>
      </c>
      <c r="C249" s="8"/>
      <c r="D249" s="32">
        <v>-789.19399999999996</v>
      </c>
      <c r="E249" s="36"/>
    </row>
    <row r="250" spans="1:5" ht="63">
      <c r="A250" s="7" t="s">
        <v>398</v>
      </c>
      <c r="B250" s="7" t="s">
        <v>385</v>
      </c>
      <c r="C250" s="8"/>
      <c r="D250" s="32">
        <v>-1165.0250000000001</v>
      </c>
      <c r="E250" s="36"/>
    </row>
    <row r="251" spans="1:5" ht="63">
      <c r="A251" s="7" t="s">
        <v>399</v>
      </c>
      <c r="B251" s="7" t="s">
        <v>385</v>
      </c>
      <c r="C251" s="8"/>
      <c r="D251" s="32">
        <v>-6026.56</v>
      </c>
      <c r="E251" s="36"/>
    </row>
    <row r="252" spans="1:5" ht="63">
      <c r="A252" s="7" t="s">
        <v>400</v>
      </c>
      <c r="B252" s="7" t="s">
        <v>385</v>
      </c>
      <c r="C252" s="8"/>
      <c r="D252" s="32">
        <v>-24.170999999999999</v>
      </c>
      <c r="E252" s="36"/>
    </row>
    <row r="253" spans="1:5" ht="63">
      <c r="A253" s="7" t="s">
        <v>401</v>
      </c>
      <c r="B253" s="7" t="s">
        <v>385</v>
      </c>
      <c r="C253" s="8"/>
      <c r="D253" s="32">
        <v>-138606.20199999999</v>
      </c>
      <c r="E253" s="36"/>
    </row>
    <row r="254" spans="1:5">
      <c r="A254" s="21"/>
      <c r="B254" s="5" t="s">
        <v>402</v>
      </c>
      <c r="C254" s="11">
        <f>C69+C11</f>
        <v>37836448.799999997</v>
      </c>
      <c r="D254" s="11">
        <f>D69+D11</f>
        <v>9235872.9749999996</v>
      </c>
      <c r="E254" s="35">
        <f t="shared" si="43"/>
        <v>24.409988960169009</v>
      </c>
    </row>
    <row r="256" spans="1:5">
      <c r="A256" s="41" t="s">
        <v>403</v>
      </c>
      <c r="B256" s="41"/>
      <c r="C256" s="41"/>
      <c r="D256" s="41"/>
      <c r="E256" s="41"/>
    </row>
  </sheetData>
  <sheetProtection password="CC31" sheet="1" objects="1" scenarios="1"/>
  <mergeCells count="3">
    <mergeCell ref="A7:E7"/>
    <mergeCell ref="A256:E256"/>
    <mergeCell ref="D1:E1"/>
  </mergeCells>
  <pageMargins left="0.78740157480314965" right="0.39370078740157483" top="0.59055118110236227" bottom="0.39370078740157483" header="0.31496062992125984" footer="0.31496062992125984"/>
  <pageSetup paperSize="9" scale="80" orientation="portrait" r:id="rId1"/>
  <headerFooter>
    <oddHeader xml:space="preserve">&amp;C&amp;P+1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2013-04-30T08:14:33Z</cp:lastPrinted>
  <dcterms:created xsi:type="dcterms:W3CDTF">2013-04-10T12:04:02Z</dcterms:created>
  <dcterms:modified xsi:type="dcterms:W3CDTF">2013-04-30T09:41:20Z</dcterms:modified>
</cp:coreProperties>
</file>